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1880" windowHeight="12120"/>
  </bookViews>
  <sheets>
    <sheet name="MSC0506_agg" sheetId="5" r:id="rId1"/>
    <sheet name="MSC0506_149" sheetId="4" r:id="rId2"/>
    <sheet name="MSC0506" sheetId="1" r:id="rId3"/>
    <sheet name="Supporting data" sheetId="2" r:id="rId4"/>
    <sheet name="Sheet3" sheetId="3" r:id="rId5"/>
  </sheets>
  <calcPr calcId="124519"/>
</workbook>
</file>

<file path=xl/calcChain.xml><?xml version="1.0" encoding="utf-8"?>
<calcChain xmlns="http://schemas.openxmlformats.org/spreadsheetml/2006/main">
  <c r="C102" i="5"/>
  <c r="C39"/>
  <c r="C38"/>
  <c r="C36"/>
  <c r="C146"/>
  <c r="E145"/>
  <c r="D145"/>
  <c r="C145"/>
  <c r="E144"/>
  <c r="D144"/>
  <c r="C144"/>
  <c r="E143"/>
  <c r="D143"/>
  <c r="C143"/>
  <c r="E142"/>
  <c r="D142"/>
  <c r="C142"/>
  <c r="E141"/>
  <c r="D141"/>
  <c r="C141"/>
  <c r="E140"/>
  <c r="D140"/>
  <c r="C140"/>
  <c r="F136"/>
  <c r="E136"/>
  <c r="F135"/>
  <c r="E135"/>
  <c r="F134"/>
  <c r="E134"/>
  <c r="F133"/>
  <c r="E133"/>
  <c r="F132"/>
  <c r="E132"/>
  <c r="F131"/>
  <c r="E131"/>
  <c r="F130"/>
  <c r="E130"/>
  <c r="C106" a="1"/>
  <c r="C119" s="1"/>
  <c r="B19" i="3"/>
  <c r="D19"/>
  <c r="E19"/>
  <c r="F19"/>
  <c r="G19"/>
  <c r="H19"/>
  <c r="I19"/>
  <c r="K19"/>
  <c r="B20"/>
  <c r="D20"/>
  <c r="E20"/>
  <c r="F20"/>
  <c r="G20"/>
  <c r="H20"/>
  <c r="I20"/>
  <c r="K20"/>
  <c r="B21"/>
  <c r="D21"/>
  <c r="E21"/>
  <c r="F21"/>
  <c r="G21"/>
  <c r="H21"/>
  <c r="I21"/>
  <c r="K21"/>
  <c r="B22"/>
  <c r="D22"/>
  <c r="E22"/>
  <c r="F22"/>
  <c r="G22"/>
  <c r="H22"/>
  <c r="I22"/>
  <c r="K22"/>
  <c r="B23"/>
  <c r="D23"/>
  <c r="E23"/>
  <c r="F23"/>
  <c r="G23"/>
  <c r="H23"/>
  <c r="I23"/>
  <c r="K23"/>
  <c r="B24"/>
  <c r="D24"/>
  <c r="E24"/>
  <c r="F24"/>
  <c r="G24"/>
  <c r="H24"/>
  <c r="I24"/>
  <c r="K24"/>
  <c r="B25"/>
  <c r="D25"/>
  <c r="E25"/>
  <c r="F25"/>
  <c r="G25"/>
  <c r="H25"/>
  <c r="I25"/>
  <c r="K25"/>
  <c r="B26"/>
  <c r="D26"/>
  <c r="E26"/>
  <c r="F26"/>
  <c r="G26"/>
  <c r="H26"/>
  <c r="I26"/>
  <c r="K26"/>
  <c r="C32"/>
  <c r="F32"/>
  <c r="G32"/>
  <c r="C33"/>
  <c r="F33"/>
  <c r="G33"/>
  <c r="C34"/>
  <c r="F34"/>
  <c r="G34"/>
  <c r="C35"/>
  <c r="F35"/>
  <c r="G35"/>
  <c r="C36"/>
  <c r="F36"/>
  <c r="G36"/>
  <c r="C37"/>
  <c r="F37"/>
  <c r="G37"/>
  <c r="C38"/>
  <c r="F38"/>
  <c r="G38"/>
  <c r="B11" i="2"/>
  <c r="C11"/>
  <c r="D11"/>
  <c r="E11"/>
  <c r="F11"/>
  <c r="G11"/>
  <c r="H11"/>
  <c r="I11"/>
  <c r="J11"/>
  <c r="K11"/>
  <c r="L11"/>
  <c r="M11"/>
  <c r="N11"/>
  <c r="O11"/>
  <c r="P11"/>
  <c r="R11"/>
  <c r="B23"/>
  <c r="B25"/>
  <c r="D30"/>
  <c r="D31"/>
  <c r="D32"/>
  <c r="D33"/>
  <c r="D34"/>
  <c r="D35"/>
  <c r="D36"/>
  <c r="C114" i="1"/>
  <c r="C114" a="1"/>
  <c r="C121" s="1"/>
  <c r="F132"/>
  <c r="G30" i="2" s="1"/>
  <c r="F133" i="1"/>
  <c r="G31" i="2" s="1"/>
  <c r="F134" i="1"/>
  <c r="G32" i="2" s="1"/>
  <c r="F135" i="1"/>
  <c r="G33" i="2" s="1"/>
  <c r="F136" i="1"/>
  <c r="G34" i="2" s="1"/>
  <c r="F137" i="1"/>
  <c r="G35" i="2" s="1"/>
  <c r="F138" i="1"/>
  <c r="G36" i="2"/>
  <c r="C142" i="1"/>
  <c r="D142"/>
  <c r="E142"/>
  <c r="C143"/>
  <c r="D143"/>
  <c r="E143"/>
  <c r="C144"/>
  <c r="D144"/>
  <c r="E144"/>
  <c r="C145"/>
  <c r="D145"/>
  <c r="E145"/>
  <c r="C146"/>
  <c r="D146"/>
  <c r="E146"/>
  <c r="C147"/>
  <c r="D147"/>
  <c r="E147"/>
  <c r="C148"/>
  <c r="C36" i="4"/>
  <c r="C112" a="1"/>
  <c r="C124" s="1"/>
  <c r="F130"/>
  <c r="F131"/>
  <c r="F132"/>
  <c r="F133"/>
  <c r="F134"/>
  <c r="F135"/>
  <c r="F136"/>
  <c r="C140"/>
  <c r="D140"/>
  <c r="E140"/>
  <c r="C141"/>
  <c r="D141"/>
  <c r="E141"/>
  <c r="C142"/>
  <c r="D142"/>
  <c r="E142"/>
  <c r="C143"/>
  <c r="D143"/>
  <c r="E143"/>
  <c r="C144"/>
  <c r="D144"/>
  <c r="E144"/>
  <c r="C145"/>
  <c r="D145"/>
  <c r="E145"/>
  <c r="C146"/>
  <c r="C117" i="1"/>
  <c r="C126"/>
  <c r="C128"/>
  <c r="C124"/>
  <c r="C123"/>
  <c r="C119"/>
  <c r="N130" i="5" l="1"/>
  <c r="C109"/>
  <c r="C117"/>
  <c r="C108"/>
  <c r="C112"/>
  <c r="C116"/>
  <c r="C120"/>
  <c r="C106"/>
  <c r="C110"/>
  <c r="C114"/>
  <c r="C118"/>
  <c r="C113"/>
  <c r="C107"/>
  <c r="C111"/>
  <c r="C115"/>
  <c r="C113" i="4"/>
  <c r="C120"/>
  <c r="C126"/>
  <c r="C123"/>
  <c r="E136"/>
  <c r="E137" i="1"/>
  <c r="E135" i="4"/>
  <c r="E132"/>
  <c r="E135" i="1"/>
  <c r="E133" i="4"/>
  <c r="E132" i="1"/>
  <c r="E133"/>
  <c r="E130" i="4"/>
  <c r="E131"/>
  <c r="E134" i="1"/>
  <c r="E136"/>
  <c r="C118" i="4"/>
  <c r="C120" i="1"/>
  <c r="C115" i="4"/>
  <c r="C122" i="1"/>
  <c r="C121" i="4"/>
  <c r="C125" i="1"/>
  <c r="E138"/>
  <c r="E134" i="4"/>
  <c r="C114"/>
  <c r="C115" i="1"/>
  <c r="C122" i="4"/>
  <c r="C119"/>
  <c r="C125"/>
  <c r="C127" i="1"/>
  <c r="C116"/>
  <c r="C112" i="4"/>
  <c r="C118" i="1"/>
  <c r="C117" i="4"/>
  <c r="C116"/>
  <c r="N132" i="1" l="1"/>
  <c r="N130" i="4"/>
</calcChain>
</file>

<file path=xl/comments1.xml><?xml version="1.0" encoding="utf-8"?>
<comments xmlns="http://schemas.openxmlformats.org/spreadsheetml/2006/main">
  <authors>
    <author>Author</author>
  </authors>
  <commentList>
    <comment ref="C129" authorId="0">
      <text>
        <r>
          <rPr>
            <b/>
            <sz val="8"/>
            <color indexed="81"/>
            <rFont val="Tahoma"/>
            <family val="2"/>
          </rPr>
          <t>Author:</t>
        </r>
        <r>
          <rPr>
            <sz val="8"/>
            <color indexed="81"/>
            <rFont val="Tahoma"/>
            <family val="2"/>
          </rPr>
          <t xml:space="preserve">
Same numbers from 0304 version.</t>
        </r>
      </text>
    </comment>
    <comment ref="D129" authorId="0">
      <text>
        <r>
          <rPr>
            <b/>
            <sz val="8"/>
            <color indexed="81"/>
            <rFont val="Tahoma"/>
            <family val="2"/>
          </rPr>
          <t>Author:</t>
        </r>
        <r>
          <rPr>
            <sz val="8"/>
            <color indexed="81"/>
            <rFont val="Tahoma"/>
            <family val="2"/>
          </rPr>
          <t xml:space="preserve">
Same numbers from 0304 version.</t>
        </r>
      </text>
    </comment>
    <comment ref="E129" authorId="0">
      <text>
        <r>
          <rPr>
            <b/>
            <sz val="8"/>
            <color indexed="81"/>
            <rFont val="Tahoma"/>
            <family val="2"/>
          </rPr>
          <t>Author:</t>
        </r>
        <r>
          <rPr>
            <sz val="8"/>
            <color indexed="81"/>
            <rFont val="Tahoma"/>
            <family val="2"/>
          </rPr>
          <t xml:space="preserve">
Once working HH's were calculated, then the ratio of working to total HH's calculated was used to make up an approximate distribution of total HH's by sector. This approximate distribution was then used to distribute the claculated total HH's by HH sector.</t>
        </r>
      </text>
    </comment>
    <comment ref="F129" authorId="0">
      <text>
        <r>
          <rPr>
            <b/>
            <sz val="8"/>
            <color indexed="81"/>
            <rFont val="Tahoma"/>
            <family val="2"/>
          </rPr>
          <t>Author:</t>
        </r>
        <r>
          <rPr>
            <sz val="8"/>
            <color indexed="81"/>
            <rFont val="Tahoma"/>
            <family val="2"/>
          </rPr>
          <t xml:space="preserve">
The total number of HH's working was calculated by comparing the HH's in the CES with at least one member reported as an earner to the total number of HH's. This worked out to about 83% of households were working households. The distribution of income tax returns filed by HH sector was used to distribute the amount of working HH's to each HH sector.</t>
        </r>
      </text>
    </comment>
    <comment ref="G129" authorId="0">
      <text>
        <r>
          <rPr>
            <b/>
            <sz val="8"/>
            <color indexed="81"/>
            <rFont val="Tahoma"/>
            <family val="2"/>
          </rPr>
          <t>Author:</t>
        </r>
        <r>
          <rPr>
            <sz val="8"/>
            <color indexed="81"/>
            <rFont val="Tahoma"/>
            <family val="2"/>
          </rPr>
          <t xml:space="preserve">
Same numbers from 0304 version.</t>
        </r>
      </text>
    </comment>
    <comment ref="H129" authorId="0">
      <text>
        <r>
          <rPr>
            <b/>
            <sz val="8"/>
            <color indexed="81"/>
            <rFont val="Tahoma"/>
            <family val="2"/>
          </rPr>
          <t>Author:</t>
        </r>
        <r>
          <rPr>
            <sz val="8"/>
            <color indexed="81"/>
            <rFont val="Tahoma"/>
            <family val="2"/>
          </rPr>
          <t xml:space="preserve">
Same numbers from 0304 version.</t>
        </r>
      </text>
    </comment>
    <comment ref="I129" authorId="0">
      <text>
        <r>
          <rPr>
            <b/>
            <sz val="8"/>
            <color indexed="81"/>
            <rFont val="Tahoma"/>
            <family val="2"/>
          </rPr>
          <t>Author:</t>
        </r>
        <r>
          <rPr>
            <sz val="8"/>
            <color indexed="81"/>
            <rFont val="Tahoma"/>
            <family val="2"/>
          </rPr>
          <t xml:space="preserve">
Same numbers from 0304 version.</t>
        </r>
      </text>
    </comment>
    <comment ref="J129" authorId="0">
      <text>
        <r>
          <rPr>
            <b/>
            <sz val="8"/>
            <color indexed="81"/>
            <rFont val="Tahoma"/>
            <family val="2"/>
          </rPr>
          <t>Author:</t>
        </r>
        <r>
          <rPr>
            <sz val="8"/>
            <color indexed="81"/>
            <rFont val="Tahoma"/>
            <family val="2"/>
          </rPr>
          <t xml:space="preserve">
Same numbers from 0304 version.</t>
        </r>
      </text>
    </comment>
    <comment ref="B139" authorId="0">
      <text>
        <r>
          <rPr>
            <b/>
            <sz val="8"/>
            <color indexed="81"/>
            <rFont val="Tahoma"/>
            <family val="2"/>
          </rPr>
          <t>Author:</t>
        </r>
        <r>
          <rPr>
            <sz val="8"/>
            <color indexed="81"/>
            <rFont val="Tahoma"/>
            <family val="2"/>
          </rPr>
          <t xml:space="preserve">
any HH in the CES that reported receiving welfare, social secruity, etc. and also reported no wage earners for the households was considered a non-working household collecting transfer payments.</t>
        </r>
      </text>
    </comment>
    <comment ref="D146" authorId="0">
      <text>
        <r>
          <rPr>
            <b/>
            <sz val="8"/>
            <color indexed="81"/>
            <rFont val="Tahoma"/>
            <family val="2"/>
          </rPr>
          <t>Author:</t>
        </r>
        <r>
          <rPr>
            <sz val="8"/>
            <color indexed="81"/>
            <rFont val="Tahoma"/>
            <family val="2"/>
          </rPr>
          <t xml:space="preserve">
a value of 0.001 was inserted to reconcile SAM-CES differences in transfer payments to HOUSH</t>
        </r>
      </text>
    </comment>
    <comment ref="E146" authorId="0">
      <text>
        <r>
          <rPr>
            <b/>
            <sz val="8"/>
            <color indexed="81"/>
            <rFont val="Tahoma"/>
            <family val="2"/>
          </rPr>
          <t>Author:</t>
        </r>
        <r>
          <rPr>
            <sz val="8"/>
            <color indexed="81"/>
            <rFont val="Tahoma"/>
            <family val="2"/>
          </rPr>
          <t xml:space="preserve">
a value of 0.001 was inserted to reconcile SAM-CES differences in transfer payments to HOUSH</t>
        </r>
      </text>
    </comment>
    <comment ref="B148" authorId="0">
      <text>
        <r>
          <rPr>
            <b/>
            <sz val="8"/>
            <color indexed="81"/>
            <rFont val="Tahoma"/>
            <family val="2"/>
          </rPr>
          <t>Author:</t>
        </r>
        <r>
          <rPr>
            <sz val="8"/>
            <color indexed="81"/>
            <rFont val="Tahoma"/>
            <family val="2"/>
          </rPr>
          <t xml:space="preserve">
Same numbers from 0304 version.</t>
        </r>
      </text>
    </comment>
    <comment ref="B154" authorId="0">
      <text>
        <r>
          <rPr>
            <b/>
            <sz val="8"/>
            <color indexed="81"/>
            <rFont val="Tahoma"/>
            <family val="2"/>
          </rPr>
          <t>Author:</t>
        </r>
        <r>
          <rPr>
            <sz val="8"/>
            <color indexed="81"/>
            <rFont val="Tahoma"/>
            <family val="2"/>
          </rPr>
          <t xml:space="preserve">
Same numbers as previous version.</t>
        </r>
      </text>
    </comment>
    <comment ref="B161" authorId="0">
      <text>
        <r>
          <rPr>
            <b/>
            <sz val="8"/>
            <color indexed="81"/>
            <rFont val="Tahoma"/>
            <family val="2"/>
          </rPr>
          <t>Author:</t>
        </r>
        <r>
          <rPr>
            <sz val="8"/>
            <color indexed="81"/>
            <rFont val="Tahoma"/>
            <family val="2"/>
          </rPr>
          <t xml:space="preserve">
Same numbers as previous version.</t>
        </r>
      </text>
    </comment>
    <comment ref="B166" authorId="0">
      <text>
        <r>
          <rPr>
            <b/>
            <sz val="8"/>
            <color indexed="81"/>
            <rFont val="Tahoma"/>
            <family val="2"/>
          </rPr>
          <t>Author:</t>
        </r>
        <r>
          <rPr>
            <sz val="8"/>
            <color indexed="81"/>
            <rFont val="Tahoma"/>
            <family val="2"/>
          </rPr>
          <t xml:space="preserve">
Same numbers as old version.</t>
        </r>
      </text>
    </comment>
  </commentList>
</comments>
</file>

<file path=xl/comments2.xml><?xml version="1.0" encoding="utf-8"?>
<comments xmlns="http://schemas.openxmlformats.org/spreadsheetml/2006/main">
  <authors>
    <author>Author</author>
  </authors>
  <commentList>
    <comment ref="C129" authorId="0">
      <text>
        <r>
          <rPr>
            <b/>
            <sz val="8"/>
            <color indexed="81"/>
            <rFont val="Tahoma"/>
            <family val="2"/>
          </rPr>
          <t>Author:</t>
        </r>
        <r>
          <rPr>
            <sz val="8"/>
            <color indexed="81"/>
            <rFont val="Tahoma"/>
            <family val="2"/>
          </rPr>
          <t xml:space="preserve">
Same numbers from 0304 version.</t>
        </r>
      </text>
    </comment>
    <comment ref="D129" authorId="0">
      <text>
        <r>
          <rPr>
            <b/>
            <sz val="8"/>
            <color indexed="81"/>
            <rFont val="Tahoma"/>
            <family val="2"/>
          </rPr>
          <t>Author:</t>
        </r>
        <r>
          <rPr>
            <sz val="8"/>
            <color indexed="81"/>
            <rFont val="Tahoma"/>
            <family val="2"/>
          </rPr>
          <t xml:space="preserve">
Same numbers from 0304 version.</t>
        </r>
      </text>
    </comment>
    <comment ref="E129" authorId="0">
      <text>
        <r>
          <rPr>
            <b/>
            <sz val="8"/>
            <color indexed="81"/>
            <rFont val="Tahoma"/>
            <family val="2"/>
          </rPr>
          <t>Author:</t>
        </r>
        <r>
          <rPr>
            <sz val="8"/>
            <color indexed="81"/>
            <rFont val="Tahoma"/>
            <family val="2"/>
          </rPr>
          <t xml:space="preserve">
Once working HH's were calculated, then the ratio of working to total HH's calculated was used to make up an approximate distribution of total HH's by sector. This approximate distribution was then used to distribute the claculated total HH's by HH sector.</t>
        </r>
      </text>
    </comment>
    <comment ref="F129" authorId="0">
      <text>
        <r>
          <rPr>
            <b/>
            <sz val="8"/>
            <color indexed="81"/>
            <rFont val="Tahoma"/>
            <family val="2"/>
          </rPr>
          <t>Author:</t>
        </r>
        <r>
          <rPr>
            <sz val="8"/>
            <color indexed="81"/>
            <rFont val="Tahoma"/>
            <family val="2"/>
          </rPr>
          <t xml:space="preserve">
The total number of HH's working was calculated by comparing the HH's in the CES with at least one member reported as an earner to the total number of HH's. This worked out to about 83% of households were working households. The distribution of income tax returns filed by HH sector was used to distribute the amount of working HH's to each HH sector.</t>
        </r>
      </text>
    </comment>
    <comment ref="G129" authorId="0">
      <text>
        <r>
          <rPr>
            <b/>
            <sz val="8"/>
            <color indexed="81"/>
            <rFont val="Tahoma"/>
            <family val="2"/>
          </rPr>
          <t>Author:</t>
        </r>
        <r>
          <rPr>
            <sz val="8"/>
            <color indexed="81"/>
            <rFont val="Tahoma"/>
            <family val="2"/>
          </rPr>
          <t xml:space="preserve">
Same numbers from 0304 version.</t>
        </r>
      </text>
    </comment>
    <comment ref="H129" authorId="0">
      <text>
        <r>
          <rPr>
            <b/>
            <sz val="8"/>
            <color indexed="81"/>
            <rFont val="Tahoma"/>
            <family val="2"/>
          </rPr>
          <t>Author:</t>
        </r>
        <r>
          <rPr>
            <sz val="8"/>
            <color indexed="81"/>
            <rFont val="Tahoma"/>
            <family val="2"/>
          </rPr>
          <t xml:space="preserve">
Same numbers from 0304 version.</t>
        </r>
      </text>
    </comment>
    <comment ref="I129" authorId="0">
      <text>
        <r>
          <rPr>
            <b/>
            <sz val="8"/>
            <color indexed="81"/>
            <rFont val="Tahoma"/>
            <family val="2"/>
          </rPr>
          <t>Author:</t>
        </r>
        <r>
          <rPr>
            <sz val="8"/>
            <color indexed="81"/>
            <rFont val="Tahoma"/>
            <family val="2"/>
          </rPr>
          <t xml:space="preserve">
Same numbers from 0304 version.</t>
        </r>
      </text>
    </comment>
    <comment ref="J129" authorId="0">
      <text>
        <r>
          <rPr>
            <b/>
            <sz val="8"/>
            <color indexed="81"/>
            <rFont val="Tahoma"/>
            <family val="2"/>
          </rPr>
          <t>Author:</t>
        </r>
        <r>
          <rPr>
            <sz val="8"/>
            <color indexed="81"/>
            <rFont val="Tahoma"/>
            <family val="2"/>
          </rPr>
          <t xml:space="preserve">
Same numbers from 0304 version.</t>
        </r>
      </text>
    </comment>
    <comment ref="B139" authorId="0">
      <text>
        <r>
          <rPr>
            <b/>
            <sz val="8"/>
            <color indexed="81"/>
            <rFont val="Tahoma"/>
            <family val="2"/>
          </rPr>
          <t>Author:</t>
        </r>
        <r>
          <rPr>
            <sz val="8"/>
            <color indexed="81"/>
            <rFont val="Tahoma"/>
            <family val="2"/>
          </rPr>
          <t xml:space="preserve">
any HH in the CES that reported receiving welfare, social secruity, etc. and also reported no wage earners for the households was considered a non-working household collecting transfer payments.</t>
        </r>
      </text>
    </comment>
    <comment ref="D146" authorId="0">
      <text>
        <r>
          <rPr>
            <b/>
            <sz val="8"/>
            <color indexed="81"/>
            <rFont val="Tahoma"/>
            <family val="2"/>
          </rPr>
          <t>Author:</t>
        </r>
        <r>
          <rPr>
            <sz val="8"/>
            <color indexed="81"/>
            <rFont val="Tahoma"/>
            <family val="2"/>
          </rPr>
          <t xml:space="preserve">
a value of 0.001 was inserted to reconcile SAM-CES differences in transfer payments to HOUSH</t>
        </r>
      </text>
    </comment>
    <comment ref="E146" authorId="0">
      <text>
        <r>
          <rPr>
            <b/>
            <sz val="8"/>
            <color indexed="81"/>
            <rFont val="Tahoma"/>
            <family val="2"/>
          </rPr>
          <t>Author:</t>
        </r>
        <r>
          <rPr>
            <sz val="8"/>
            <color indexed="81"/>
            <rFont val="Tahoma"/>
            <family val="2"/>
          </rPr>
          <t xml:space="preserve">
a value of 0.001 was inserted to reconcile SAM-CES differences in transfer payments to HOUSH</t>
        </r>
      </text>
    </comment>
    <comment ref="B148" authorId="0">
      <text>
        <r>
          <rPr>
            <b/>
            <sz val="8"/>
            <color indexed="81"/>
            <rFont val="Tahoma"/>
            <family val="2"/>
          </rPr>
          <t>Author:</t>
        </r>
        <r>
          <rPr>
            <sz val="8"/>
            <color indexed="81"/>
            <rFont val="Tahoma"/>
            <family val="2"/>
          </rPr>
          <t xml:space="preserve">
Same numbers from 0304 version.</t>
        </r>
      </text>
    </comment>
    <comment ref="B154" authorId="0">
      <text>
        <r>
          <rPr>
            <b/>
            <sz val="8"/>
            <color indexed="81"/>
            <rFont val="Tahoma"/>
            <family val="2"/>
          </rPr>
          <t>Author:</t>
        </r>
        <r>
          <rPr>
            <sz val="8"/>
            <color indexed="81"/>
            <rFont val="Tahoma"/>
            <family val="2"/>
          </rPr>
          <t xml:space="preserve">
Same numbers as previous version.</t>
        </r>
      </text>
    </comment>
    <comment ref="B161" authorId="0">
      <text>
        <r>
          <rPr>
            <b/>
            <sz val="8"/>
            <color indexed="81"/>
            <rFont val="Tahoma"/>
            <family val="2"/>
          </rPr>
          <t>Author:</t>
        </r>
        <r>
          <rPr>
            <sz val="8"/>
            <color indexed="81"/>
            <rFont val="Tahoma"/>
            <family val="2"/>
          </rPr>
          <t xml:space="preserve">
Same numbers as previous version.</t>
        </r>
      </text>
    </comment>
    <comment ref="B166" authorId="0">
      <text>
        <r>
          <rPr>
            <b/>
            <sz val="8"/>
            <color indexed="81"/>
            <rFont val="Tahoma"/>
            <family val="2"/>
          </rPr>
          <t>Author:</t>
        </r>
        <r>
          <rPr>
            <sz val="8"/>
            <color indexed="81"/>
            <rFont val="Tahoma"/>
            <family val="2"/>
          </rPr>
          <t xml:space="preserve">
Same numbers as old version.</t>
        </r>
      </text>
    </comment>
    <comment ref="B193" authorId="0">
      <text>
        <r>
          <rPr>
            <b/>
            <sz val="8"/>
            <color indexed="81"/>
            <rFont val="Tahoma"/>
            <family val="2"/>
          </rPr>
          <t>Author:</t>
        </r>
        <r>
          <rPr>
            <sz val="8"/>
            <color indexed="81"/>
            <rFont val="Tahoma"/>
            <family val="2"/>
          </rPr>
          <t xml:space="preserve">
Same numbers as old version.</t>
        </r>
      </text>
    </comment>
  </commentList>
</comments>
</file>

<file path=xl/comments3.xml><?xml version="1.0" encoding="utf-8"?>
<comments xmlns="http://schemas.openxmlformats.org/spreadsheetml/2006/main">
  <authors>
    <author>Author</author>
  </authors>
  <commentList>
    <comment ref="C131" authorId="0">
      <text>
        <r>
          <rPr>
            <b/>
            <sz val="8"/>
            <color indexed="81"/>
            <rFont val="Tahoma"/>
            <family val="2"/>
          </rPr>
          <t>Author:</t>
        </r>
        <r>
          <rPr>
            <sz val="8"/>
            <color indexed="81"/>
            <rFont val="Tahoma"/>
            <family val="2"/>
          </rPr>
          <t xml:space="preserve">
Same numbers from 0304 version.</t>
        </r>
      </text>
    </comment>
    <comment ref="D131" authorId="0">
      <text>
        <r>
          <rPr>
            <b/>
            <sz val="8"/>
            <color indexed="81"/>
            <rFont val="Tahoma"/>
            <family val="2"/>
          </rPr>
          <t>Author:</t>
        </r>
        <r>
          <rPr>
            <sz val="8"/>
            <color indexed="81"/>
            <rFont val="Tahoma"/>
            <family val="2"/>
          </rPr>
          <t xml:space="preserve">
Same numbers from 0304 version.</t>
        </r>
      </text>
    </comment>
    <comment ref="E131" authorId="0">
      <text>
        <r>
          <rPr>
            <b/>
            <sz val="8"/>
            <color indexed="81"/>
            <rFont val="Tahoma"/>
            <family val="2"/>
          </rPr>
          <t>Author:</t>
        </r>
        <r>
          <rPr>
            <sz val="8"/>
            <color indexed="81"/>
            <rFont val="Tahoma"/>
            <family val="2"/>
          </rPr>
          <t xml:space="preserve">
Once working HH's were calculated, then the ratio of working to total HH's calculated was used to make up an approximate distribution of total HH's by sector. This approximate distribution was then used to distribute the claculated total HH's by HH sector.</t>
        </r>
      </text>
    </comment>
    <comment ref="F131" authorId="0">
      <text>
        <r>
          <rPr>
            <b/>
            <sz val="8"/>
            <color indexed="81"/>
            <rFont val="Tahoma"/>
            <family val="2"/>
          </rPr>
          <t>Author:</t>
        </r>
        <r>
          <rPr>
            <sz val="8"/>
            <color indexed="81"/>
            <rFont val="Tahoma"/>
            <family val="2"/>
          </rPr>
          <t xml:space="preserve">
The total number of HH's working was calculated by comparing the HH's in the CES with at least one member reported as an earner to the total number of HH's. This worked out to about 83% of households were working households. The distribution of income tax returns filed by HH sector was used to distribute the amount of working HH's to each HH sector.</t>
        </r>
      </text>
    </comment>
    <comment ref="G131" authorId="0">
      <text>
        <r>
          <rPr>
            <b/>
            <sz val="8"/>
            <color indexed="81"/>
            <rFont val="Tahoma"/>
            <family val="2"/>
          </rPr>
          <t>Author:</t>
        </r>
        <r>
          <rPr>
            <sz val="8"/>
            <color indexed="81"/>
            <rFont val="Tahoma"/>
            <family val="2"/>
          </rPr>
          <t xml:space="preserve">
Same numbers from 0304 version.</t>
        </r>
      </text>
    </comment>
    <comment ref="H131" authorId="0">
      <text>
        <r>
          <rPr>
            <b/>
            <sz val="8"/>
            <color indexed="81"/>
            <rFont val="Tahoma"/>
            <family val="2"/>
          </rPr>
          <t>Author:</t>
        </r>
        <r>
          <rPr>
            <sz val="8"/>
            <color indexed="81"/>
            <rFont val="Tahoma"/>
            <family val="2"/>
          </rPr>
          <t xml:space="preserve">
Same numbers from 0304 version.</t>
        </r>
      </text>
    </comment>
    <comment ref="I131" authorId="0">
      <text>
        <r>
          <rPr>
            <b/>
            <sz val="8"/>
            <color indexed="81"/>
            <rFont val="Tahoma"/>
            <family val="2"/>
          </rPr>
          <t>Author:</t>
        </r>
        <r>
          <rPr>
            <sz val="8"/>
            <color indexed="81"/>
            <rFont val="Tahoma"/>
            <family val="2"/>
          </rPr>
          <t xml:space="preserve">
Same numbers from 0304 version.</t>
        </r>
      </text>
    </comment>
    <comment ref="J131" authorId="0">
      <text>
        <r>
          <rPr>
            <b/>
            <sz val="8"/>
            <color indexed="81"/>
            <rFont val="Tahoma"/>
            <family val="2"/>
          </rPr>
          <t>Author:</t>
        </r>
        <r>
          <rPr>
            <sz val="8"/>
            <color indexed="81"/>
            <rFont val="Tahoma"/>
            <family val="2"/>
          </rPr>
          <t xml:space="preserve">
Same numbers from 0304 version.</t>
        </r>
      </text>
    </comment>
    <comment ref="B141" authorId="0">
      <text>
        <r>
          <rPr>
            <b/>
            <sz val="8"/>
            <color indexed="81"/>
            <rFont val="Tahoma"/>
            <family val="2"/>
          </rPr>
          <t>Author:</t>
        </r>
        <r>
          <rPr>
            <sz val="8"/>
            <color indexed="81"/>
            <rFont val="Tahoma"/>
            <family val="2"/>
          </rPr>
          <t xml:space="preserve">
any HH in the CES that reported receiving welfare, social secruity, etc. and also reported no wage earners for the households was considered a non-working household collecting transfer payments.</t>
        </r>
      </text>
    </comment>
    <comment ref="D148" authorId="0">
      <text>
        <r>
          <rPr>
            <b/>
            <sz val="8"/>
            <color indexed="81"/>
            <rFont val="Tahoma"/>
            <family val="2"/>
          </rPr>
          <t>Author:</t>
        </r>
        <r>
          <rPr>
            <sz val="8"/>
            <color indexed="81"/>
            <rFont val="Tahoma"/>
            <family val="2"/>
          </rPr>
          <t xml:space="preserve">
a value of 0.001 was inserted to reconcile SAM-CES differences in transfer payments to HOUSH</t>
        </r>
      </text>
    </comment>
    <comment ref="E148" authorId="0">
      <text>
        <r>
          <rPr>
            <b/>
            <sz val="8"/>
            <color indexed="81"/>
            <rFont val="Tahoma"/>
            <family val="2"/>
          </rPr>
          <t>Author:</t>
        </r>
        <r>
          <rPr>
            <sz val="8"/>
            <color indexed="81"/>
            <rFont val="Tahoma"/>
            <family val="2"/>
          </rPr>
          <t xml:space="preserve">
a value of 0.001 was inserted to reconcile SAM-CES differences in transfer payments to HOUSH</t>
        </r>
      </text>
    </comment>
    <comment ref="B150" authorId="0">
      <text>
        <r>
          <rPr>
            <b/>
            <sz val="8"/>
            <color indexed="81"/>
            <rFont val="Tahoma"/>
            <family val="2"/>
          </rPr>
          <t>Author:</t>
        </r>
        <r>
          <rPr>
            <sz val="8"/>
            <color indexed="81"/>
            <rFont val="Tahoma"/>
            <family val="2"/>
          </rPr>
          <t xml:space="preserve">
Same numbers from 0304 version.</t>
        </r>
      </text>
    </comment>
    <comment ref="B156" authorId="0">
      <text>
        <r>
          <rPr>
            <b/>
            <sz val="8"/>
            <color indexed="81"/>
            <rFont val="Tahoma"/>
            <family val="2"/>
          </rPr>
          <t>Author:</t>
        </r>
        <r>
          <rPr>
            <sz val="8"/>
            <color indexed="81"/>
            <rFont val="Tahoma"/>
            <family val="2"/>
          </rPr>
          <t xml:space="preserve">
Same numbers as previous version.</t>
        </r>
      </text>
    </comment>
    <comment ref="B163" authorId="0">
      <text>
        <r>
          <rPr>
            <b/>
            <sz val="8"/>
            <color indexed="81"/>
            <rFont val="Tahoma"/>
            <family val="2"/>
          </rPr>
          <t>Author:</t>
        </r>
        <r>
          <rPr>
            <sz val="8"/>
            <color indexed="81"/>
            <rFont val="Tahoma"/>
            <family val="2"/>
          </rPr>
          <t xml:space="preserve">
Same numbers as previous version.</t>
        </r>
      </text>
    </comment>
    <comment ref="B168" authorId="0">
      <text>
        <r>
          <rPr>
            <b/>
            <sz val="8"/>
            <color indexed="81"/>
            <rFont val="Tahoma"/>
            <family val="2"/>
          </rPr>
          <t>Author:</t>
        </r>
        <r>
          <rPr>
            <sz val="8"/>
            <color indexed="81"/>
            <rFont val="Tahoma"/>
            <family val="2"/>
          </rPr>
          <t xml:space="preserve">
Same numbers as old version.</t>
        </r>
      </text>
    </comment>
  </commentList>
</comments>
</file>

<file path=xl/sharedStrings.xml><?xml version="1.0" encoding="utf-8"?>
<sst xmlns="http://schemas.openxmlformats.org/spreadsheetml/2006/main" count="875" uniqueCount="184">
  <si>
    <t>TAXBASE</t>
  </si>
  <si>
    <t>TAXBM</t>
  </si>
  <si>
    <t>MTR</t>
  </si>
  <si>
    <t>TAXSD</t>
  </si>
  <si>
    <t>TAXOD</t>
  </si>
  <si>
    <t>TAXPI</t>
  </si>
  <si>
    <t>LTPRP</t>
  </si>
  <si>
    <t>HOUS1</t>
  </si>
  <si>
    <t>HOUS2</t>
  </si>
  <si>
    <t>HOUS4</t>
  </si>
  <si>
    <t>HOUS6</t>
  </si>
  <si>
    <t>HOUS8</t>
  </si>
  <si>
    <t>HOUS9</t>
  </si>
  <si>
    <t>HOUSH</t>
  </si>
  <si>
    <t>CTPIT</t>
  </si>
  <si>
    <t>FTPIT</t>
  </si>
  <si>
    <t>ACCHOT</t>
  </si>
  <si>
    <t>ACCRST</t>
  </si>
  <si>
    <t>ADMBLD</t>
  </si>
  <si>
    <t>ADMOTH</t>
  </si>
  <si>
    <t>ADMSEC</t>
  </si>
  <si>
    <t>ADMTMP</t>
  </si>
  <si>
    <t>AGRIC</t>
  </si>
  <si>
    <t>APPREL</t>
  </si>
  <si>
    <t>BEVTOB</t>
  </si>
  <si>
    <t>BUSSRV</t>
  </si>
  <si>
    <t>CEMENT</t>
  </si>
  <si>
    <t>CHMBAS</t>
  </si>
  <si>
    <t>CHMDRG</t>
  </si>
  <si>
    <t>CHMOTH</t>
  </si>
  <si>
    <t>CHMSPS</t>
  </si>
  <si>
    <t>CMPAUD</t>
  </si>
  <si>
    <t>CMPCMM</t>
  </si>
  <si>
    <t>CMPINS</t>
  </si>
  <si>
    <t>CMPMED</t>
  </si>
  <si>
    <t>CMPMFG</t>
  </si>
  <si>
    <t>CMPRTS</t>
  </si>
  <si>
    <t>CONNON</t>
  </si>
  <si>
    <t>CONRES</t>
  </si>
  <si>
    <t>DISTEL</t>
  </si>
  <si>
    <t>DSTGAS</t>
  </si>
  <si>
    <t>DSTOTH</t>
  </si>
  <si>
    <t>EDUC</t>
  </si>
  <si>
    <t>ELCTRC</t>
  </si>
  <si>
    <t>FIBNKS</t>
  </si>
  <si>
    <t>FINSUR</t>
  </si>
  <si>
    <t>FINOTH</t>
  </si>
  <si>
    <t>FIREAL</t>
  </si>
  <si>
    <t>FINSEC</t>
  </si>
  <si>
    <t>FDMFG</t>
  </si>
  <si>
    <t>FDOTH</t>
  </si>
  <si>
    <t>FDPROC</t>
  </si>
  <si>
    <t>FURN</t>
  </si>
  <si>
    <t>GLASS</t>
  </si>
  <si>
    <t>INDGAS</t>
  </si>
  <si>
    <t>INFCOM</t>
  </si>
  <si>
    <t>INFOPC</t>
  </si>
  <si>
    <t>INFOTH</t>
  </si>
  <si>
    <t>INFOTL</t>
  </si>
  <si>
    <t>LABDNT</t>
  </si>
  <si>
    <t>MACHIN</t>
  </si>
  <si>
    <t>MEDAMB</t>
  </si>
  <si>
    <t>MEDHSP</t>
  </si>
  <si>
    <t>MEDNRS</t>
  </si>
  <si>
    <t>MEDSA</t>
  </si>
  <si>
    <t>MTLFAB</t>
  </si>
  <si>
    <t>MSCMFG</t>
  </si>
  <si>
    <t>OILGAS</t>
  </si>
  <si>
    <t>OILREF</t>
  </si>
  <si>
    <t>OTHPRI</t>
  </si>
  <si>
    <t>PAPER</t>
  </si>
  <si>
    <t>PERSRV</t>
  </si>
  <si>
    <t>PLASTC</t>
  </si>
  <si>
    <t>PRIMTL</t>
  </si>
  <si>
    <t>PRINT</t>
  </si>
  <si>
    <t>PROACC</t>
  </si>
  <si>
    <t>PROADV</t>
  </si>
  <si>
    <t>PROARC</t>
  </si>
  <si>
    <t>PROCOM</t>
  </si>
  <si>
    <t>PROCNS</t>
  </si>
  <si>
    <t>PRODES</t>
  </si>
  <si>
    <t>PROLEG</t>
  </si>
  <si>
    <t>PROOTH</t>
  </si>
  <si>
    <t>PRORES</t>
  </si>
  <si>
    <t>PLPMLL</t>
  </si>
  <si>
    <t>RECAMS</t>
  </si>
  <si>
    <t>RECENT</t>
  </si>
  <si>
    <t>RETVEH</t>
  </si>
  <si>
    <t>RETGAS</t>
  </si>
  <si>
    <t>RETMSC</t>
  </si>
  <si>
    <t>CONCRT</t>
  </si>
  <si>
    <t>SCAOTH</t>
  </si>
  <si>
    <t>TEXLTH</t>
  </si>
  <si>
    <t>TRANSP</t>
  </si>
  <si>
    <t>VEHAER</t>
  </si>
  <si>
    <t>VEHBDY</t>
  </si>
  <si>
    <t>VEHMFG</t>
  </si>
  <si>
    <t>VEHOTH</t>
  </si>
  <si>
    <t>VEHPRT</t>
  </si>
  <si>
    <t>VEHSHP</t>
  </si>
  <si>
    <t>WHLAGN</t>
  </si>
  <si>
    <t>WOOD</t>
  </si>
  <si>
    <t>LABOR</t>
  </si>
  <si>
    <t>CAPIT</t>
  </si>
  <si>
    <t>FTSOC</t>
  </si>
  <si>
    <t>FTPRO</t>
  </si>
  <si>
    <t>CTBAC</t>
  </si>
  <si>
    <t>CTLAB</t>
  </si>
  <si>
    <t>FSNON</t>
  </si>
  <si>
    <t>FSDEF</t>
  </si>
  <si>
    <t>CSTRA</t>
  </si>
  <si>
    <t>CSCOR</t>
  </si>
  <si>
    <t>CSK14</t>
  </si>
  <si>
    <t>CSUNI</t>
  </si>
  <si>
    <t>CSWEL</t>
  </si>
  <si>
    <t>CSHTH</t>
  </si>
  <si>
    <t>CSOTH</t>
  </si>
  <si>
    <t>LSTRA</t>
  </si>
  <si>
    <t>LSCOR</t>
  </si>
  <si>
    <t>LSK14</t>
  </si>
  <si>
    <t>LSWEL</t>
  </si>
  <si>
    <t>LSHTH</t>
  </si>
  <si>
    <t>LSOTH</t>
  </si>
  <si>
    <t>JOBS</t>
  </si>
  <si>
    <t>Government wages from g0506.xls</t>
  </si>
  <si>
    <t>Overall government employment from ES202_DramSummary.xls</t>
  </si>
  <si>
    <t>NA</t>
  </si>
  <si>
    <t>Calculated Governemtn Employment levels by spending sector</t>
  </si>
  <si>
    <t>Jobs</t>
  </si>
  <si>
    <t>check</t>
  </si>
  <si>
    <t>ETAM</t>
  </si>
  <si>
    <t>ETAE</t>
  </si>
  <si>
    <t>SIGMA</t>
  </si>
  <si>
    <t>R0</t>
  </si>
  <si>
    <t>ETAPIT</t>
  </si>
  <si>
    <t>ETATP</t>
  </si>
  <si>
    <t>HH0</t>
  </si>
  <si>
    <t>HW0</t>
  </si>
  <si>
    <t>ETARA</t>
  </si>
  <si>
    <t>NRPG</t>
  </si>
  <si>
    <t>ETAYD</t>
  </si>
  <si>
    <t>ETAU</t>
  </si>
  <si>
    <t>TPC(H,G) - Fraction of non-working households collecting tranfer payments</t>
  </si>
  <si>
    <t>MISCH(H,*) - Miscellaneous household data</t>
  </si>
  <si>
    <t>MISC(Z,*) - Miscellaneous sectoral data</t>
  </si>
  <si>
    <t>MISCG(G,H,*) - Tax table figures</t>
  </si>
  <si>
    <t>CA July 2006 population estimate obtained from http://www.census.gov/popest/states/NST-ann-est.html</t>
  </si>
  <si>
    <t>2000 census data for persons per household in CA obtained from http://quickfacts.census.gov/qfd/states/06000.html</t>
  </si>
  <si>
    <t>Calculated total number of CA households</t>
  </si>
  <si>
    <t>HH</t>
  </si>
  <si>
    <t>FAM_SIZE</t>
  </si>
  <si>
    <t>NO_EARNR</t>
  </si>
  <si>
    <t>ATAX(GI1,GI) Deductability of other taxes</t>
  </si>
  <si>
    <t>TAUFF(G,F)</t>
  </si>
  <si>
    <t>OMEGA(F) Rate at which factor payments appear in PIT calculations</t>
  </si>
  <si>
    <t>ITCE(Z,Z1) Eligibility for investment tax credit</t>
  </si>
  <si>
    <t>CFOOD</t>
  </si>
  <si>
    <t>CHOME</t>
  </si>
  <si>
    <t>CFUEL</t>
  </si>
  <si>
    <t>CFURAP</t>
  </si>
  <si>
    <t>CTRNS</t>
  </si>
  <si>
    <t>CMFUEL</t>
  </si>
  <si>
    <t>CMEDS</t>
  </si>
  <si>
    <t>CRESID</t>
  </si>
  <si>
    <t>Row sum</t>
  </si>
  <si>
    <t>Old Distribution</t>
  </si>
  <si>
    <t>New distribution</t>
  </si>
  <si>
    <t>count</t>
  </si>
  <si>
    <t>Calculated total number of working CA households</t>
  </si>
  <si>
    <t>CGENF</t>
  </si>
  <si>
    <t>Household income sources form SAM0506.xls</t>
  </si>
  <si>
    <t>Distribution of Working HH's as measured by Returns filed from PIT0506.xls</t>
  </si>
  <si>
    <t># Returns</t>
  </si>
  <si>
    <t>HOUS9.3</t>
  </si>
  <si>
    <t>HOUS10.3</t>
  </si>
  <si>
    <t>CA FY2006 Distribution of wage earning households household sector, obtained from Consumer Expenditure Survey</t>
  </si>
  <si>
    <t>% of households working</t>
  </si>
  <si>
    <t>Approximate distribution of HH's by sector</t>
  </si>
  <si>
    <t>HHCO</t>
  </si>
  <si>
    <t>MISCC</t>
  </si>
  <si>
    <t>BEVFOD</t>
  </si>
  <si>
    <t>CMTCCRT</t>
  </si>
  <si>
    <t>VEHSEC</t>
  </si>
  <si>
    <t>CHMBASPLUS</t>
  </si>
</sst>
</file>

<file path=xl/styles.xml><?xml version="1.0" encoding="utf-8"?>
<styleSheet xmlns="http://schemas.openxmlformats.org/spreadsheetml/2006/main">
  <numFmts count="3">
    <numFmt numFmtId="164" formatCode="0.000"/>
    <numFmt numFmtId="165" formatCode="0.000000"/>
    <numFmt numFmtId="166" formatCode="_(* #,##0.000_);_(* \(#,##0.000\);_(* &quot;-&quot;??_);_(@_)"/>
  </numFmts>
  <fonts count="8">
    <font>
      <sz val="11"/>
      <color theme="1"/>
      <name val="Calibri"/>
      <family val="2"/>
      <scheme val="minor"/>
    </font>
    <font>
      <sz val="8"/>
      <color indexed="81"/>
      <name val="Tahoma"/>
      <family val="2"/>
    </font>
    <font>
      <b/>
      <sz val="8"/>
      <color indexed="81"/>
      <name val="Tahoma"/>
      <family val="2"/>
    </font>
    <font>
      <sz val="11"/>
      <color rgb="FF9C0006"/>
      <name val="Calibri"/>
      <family val="2"/>
      <scheme val="minor"/>
    </font>
    <font>
      <sz val="1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s>
  <fills count="6">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6" tint="0.79998168889431442"/>
        <bgColor indexed="65"/>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cellStyleXfs>
  <cellXfs count="6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164" fontId="0" fillId="0" borderId="10" xfId="0" applyNumberFormat="1" applyBorder="1"/>
    <xf numFmtId="164" fontId="0" fillId="0" borderId="6" xfId="0" applyNumberFormat="1" applyBorder="1"/>
    <xf numFmtId="164" fontId="0" fillId="0" borderId="11" xfId="0" applyNumberFormat="1" applyBorder="1"/>
    <xf numFmtId="0" fontId="0" fillId="0" borderId="12" xfId="0" applyBorder="1"/>
    <xf numFmtId="0" fontId="0" fillId="0" borderId="13" xfId="0" applyBorder="1"/>
    <xf numFmtId="0" fontId="0" fillId="0" borderId="14" xfId="0" applyBorder="1"/>
    <xf numFmtId="164" fontId="0" fillId="0" borderId="4" xfId="0" applyNumberFormat="1" applyBorder="1"/>
    <xf numFmtId="164" fontId="0" fillId="0" borderId="5" xfId="0" applyNumberFormat="1" applyBorder="1"/>
    <xf numFmtId="164" fontId="0" fillId="0" borderId="0"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 fontId="0" fillId="0" borderId="0" xfId="0" applyNumberFormat="1"/>
    <xf numFmtId="0" fontId="0" fillId="0" borderId="1" xfId="0" applyFill="1" applyBorder="1"/>
    <xf numFmtId="0" fontId="0" fillId="0" borderId="2" xfId="0" applyFill="1" applyBorder="1"/>
    <xf numFmtId="0" fontId="0" fillId="0" borderId="3" xfId="0" applyFill="1" applyBorder="1"/>
    <xf numFmtId="0" fontId="0" fillId="0" borderId="15" xfId="0" applyBorder="1"/>
    <xf numFmtId="0" fontId="0" fillId="0" borderId="0" xfId="0" applyFill="1" applyBorder="1"/>
    <xf numFmtId="0" fontId="0" fillId="0" borderId="8" xfId="0" applyFill="1" applyBorder="1"/>
    <xf numFmtId="3" fontId="0" fillId="0" borderId="0" xfId="0" quotePrefix="1" applyNumberFormat="1" applyBorder="1" applyAlignment="1" applyProtection="1">
      <alignment horizontal="right"/>
      <protection locked="0"/>
    </xf>
    <xf numFmtId="165" fontId="0" fillId="0" borderId="0" xfId="0" applyNumberFormat="1"/>
    <xf numFmtId="3" fontId="0" fillId="0" borderId="0" xfId="0" applyNumberFormat="1"/>
    <xf numFmtId="166" fontId="4" fillId="0" borderId="0" xfId="0" applyNumberFormat="1" applyFont="1" applyBorder="1" applyAlignment="1">
      <alignment horizontal="left"/>
    </xf>
    <xf numFmtId="0" fontId="4" fillId="0" borderId="0" xfId="0" applyFont="1"/>
    <xf numFmtId="166" fontId="4" fillId="0" borderId="0" xfId="0" applyNumberFormat="1" applyFont="1" applyFill="1" applyBorder="1" applyAlignment="1">
      <alignment horizontal="left"/>
    </xf>
    <xf numFmtId="0" fontId="0" fillId="0" borderId="12" xfId="0" applyFill="1" applyBorder="1"/>
    <xf numFmtId="0" fontId="0" fillId="0" borderId="13" xfId="0" applyFill="1" applyBorder="1"/>
    <xf numFmtId="0" fontId="0" fillId="0" borderId="14" xfId="0" applyFill="1" applyBorder="1"/>
    <xf numFmtId="0" fontId="0" fillId="0" borderId="10" xfId="0" applyBorder="1"/>
    <xf numFmtId="0" fontId="0" fillId="0" borderId="11" xfId="0" applyBorder="1"/>
    <xf numFmtId="0" fontId="0" fillId="0" borderId="10" xfId="0" applyFill="1" applyBorder="1"/>
    <xf numFmtId="0" fontId="0" fillId="0" borderId="4" xfId="0" applyFill="1" applyBorder="1"/>
    <xf numFmtId="0" fontId="0" fillId="0" borderId="5" xfId="0" applyFill="1" applyBorder="1"/>
    <xf numFmtId="9" fontId="0" fillId="0" borderId="10" xfId="0" applyNumberFormat="1" applyBorder="1"/>
    <xf numFmtId="9" fontId="0" fillId="0" borderId="4" xfId="0" applyNumberFormat="1" applyBorder="1"/>
    <xf numFmtId="9" fontId="0" fillId="0" borderId="5" xfId="0" applyNumberFormat="1" applyBorder="1"/>
    <xf numFmtId="9" fontId="0" fillId="0" borderId="6" xfId="0" applyNumberFormat="1" applyBorder="1"/>
    <xf numFmtId="9" fontId="0" fillId="0" borderId="0" xfId="0" applyNumberFormat="1" applyBorder="1"/>
    <xf numFmtId="9" fontId="0" fillId="0" borderId="7" xfId="0" applyNumberFormat="1" applyBorder="1"/>
    <xf numFmtId="9" fontId="0" fillId="0" borderId="11" xfId="0" applyNumberFormat="1" applyBorder="1"/>
    <xf numFmtId="9" fontId="0" fillId="0" borderId="8" xfId="0" applyNumberFormat="1" applyBorder="1"/>
    <xf numFmtId="9" fontId="0" fillId="0" borderId="9" xfId="0" applyNumberFormat="1" applyBorder="1"/>
    <xf numFmtId="9" fontId="0" fillId="0" borderId="0" xfId="0" applyNumberFormat="1"/>
    <xf numFmtId="0" fontId="0" fillId="0" borderId="0" xfId="0" applyAlignment="1">
      <alignment horizontal="center" vertical="center" wrapText="1"/>
    </xf>
    <xf numFmtId="10" fontId="0" fillId="0" borderId="0" xfId="0" applyNumberFormat="1"/>
    <xf numFmtId="0" fontId="0" fillId="0" borderId="0" xfId="0" applyAlignment="1">
      <alignment vertical="center" wrapText="1"/>
    </xf>
    <xf numFmtId="164" fontId="0" fillId="0" borderId="0" xfId="0" applyNumberFormat="1" applyFill="1"/>
    <xf numFmtId="164" fontId="0" fillId="0" borderId="0" xfId="0" applyNumberFormat="1"/>
    <xf numFmtId="3" fontId="0" fillId="0" borderId="0" xfId="0" applyNumberFormat="1" applyFill="1"/>
    <xf numFmtId="0" fontId="0" fillId="0" borderId="0" xfId="0" applyFill="1"/>
    <xf numFmtId="166" fontId="3" fillId="2" borderId="0" xfId="1" applyNumberFormat="1" applyBorder="1" applyAlignment="1">
      <alignment horizontal="left"/>
    </xf>
    <xf numFmtId="0" fontId="3" fillId="2" borderId="0" xfId="1"/>
    <xf numFmtId="0" fontId="6" fillId="3" borderId="0" xfId="2"/>
    <xf numFmtId="0" fontId="7" fillId="4" borderId="0" xfId="3"/>
    <xf numFmtId="0" fontId="5" fillId="5" borderId="0" xfId="4"/>
  </cellXfs>
  <cellStyles count="5">
    <cellStyle name="20% - Accent3" xfId="4" builtinId="38"/>
    <cellStyle name="Bad" xfId="1" builtinId="27"/>
    <cellStyle name="Good" xfId="2" builtinId="26"/>
    <cellStyle name="Neutral" xfId="3"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P187"/>
  <sheetViews>
    <sheetView tabSelected="1" topLeftCell="A12" workbookViewId="0">
      <selection activeCell="I169" sqref="I169"/>
    </sheetView>
  </sheetViews>
  <sheetFormatPr defaultRowHeight="15"/>
  <cols>
    <col min="2" max="2" width="11" customWidth="1"/>
    <col min="5" max="6" width="11.5703125" bestFit="1" customWidth="1"/>
    <col min="14" max="14" width="9.5703125" bestFit="1" customWidth="1"/>
  </cols>
  <sheetData>
    <row r="2" spans="2:9">
      <c r="B2" t="s">
        <v>145</v>
      </c>
    </row>
    <row r="3" spans="2:9">
      <c r="D3" s="14" t="s">
        <v>0</v>
      </c>
      <c r="E3" s="15" t="s">
        <v>1</v>
      </c>
      <c r="F3" s="15" t="s">
        <v>2</v>
      </c>
      <c r="G3" s="15" t="s">
        <v>3</v>
      </c>
      <c r="H3" s="15" t="s">
        <v>4</v>
      </c>
      <c r="I3" s="16" t="s">
        <v>5</v>
      </c>
    </row>
    <row r="4" spans="2:9">
      <c r="B4" s="1" t="s">
        <v>6</v>
      </c>
      <c r="C4" s="5" t="s">
        <v>7</v>
      </c>
      <c r="D4" s="11">
        <v>0.72597722768138206</v>
      </c>
      <c r="E4" s="4">
        <v>0</v>
      </c>
      <c r="F4" s="4">
        <v>0</v>
      </c>
      <c r="G4" s="4">
        <v>0</v>
      </c>
      <c r="H4" s="4">
        <v>0</v>
      </c>
      <c r="I4" s="5">
        <v>0</v>
      </c>
    </row>
    <row r="5" spans="2:9">
      <c r="B5" s="2" t="s">
        <v>6</v>
      </c>
      <c r="C5" s="8" t="s">
        <v>8</v>
      </c>
      <c r="D5" s="12">
        <v>2.3880846969148339</v>
      </c>
      <c r="E5" s="7">
        <v>0</v>
      </c>
      <c r="F5" s="7">
        <v>0</v>
      </c>
      <c r="G5" s="7">
        <v>0</v>
      </c>
      <c r="H5" s="7">
        <v>0</v>
      </c>
      <c r="I5" s="8">
        <v>0</v>
      </c>
    </row>
    <row r="6" spans="2:9">
      <c r="B6" s="2" t="s">
        <v>6</v>
      </c>
      <c r="C6" s="8" t="s">
        <v>9</v>
      </c>
      <c r="D6" s="12">
        <v>4.3093234466334822</v>
      </c>
      <c r="E6" s="7">
        <v>0</v>
      </c>
      <c r="F6" s="7">
        <v>0</v>
      </c>
      <c r="G6" s="7">
        <v>0</v>
      </c>
      <c r="H6" s="7">
        <v>0</v>
      </c>
      <c r="I6" s="8">
        <v>0</v>
      </c>
    </row>
    <row r="7" spans="2:9">
      <c r="B7" s="2" t="s">
        <v>6</v>
      </c>
      <c r="C7" s="8" t="s">
        <v>10</v>
      </c>
      <c r="D7" s="12">
        <v>4.7305072793523504</v>
      </c>
      <c r="E7" s="7">
        <v>0</v>
      </c>
      <c r="F7" s="7">
        <v>0</v>
      </c>
      <c r="G7" s="7">
        <v>0</v>
      </c>
      <c r="H7" s="7">
        <v>0</v>
      </c>
      <c r="I7" s="8">
        <v>0</v>
      </c>
    </row>
    <row r="8" spans="2:9">
      <c r="B8" s="2" t="s">
        <v>6</v>
      </c>
      <c r="C8" s="8" t="s">
        <v>11</v>
      </c>
      <c r="D8" s="12">
        <v>4.0662202348113805</v>
      </c>
      <c r="E8" s="7">
        <v>0</v>
      </c>
      <c r="F8" s="7">
        <v>0</v>
      </c>
      <c r="G8" s="7">
        <v>0</v>
      </c>
      <c r="H8" s="7">
        <v>0</v>
      </c>
      <c r="I8" s="8">
        <v>0</v>
      </c>
    </row>
    <row r="9" spans="2:9">
      <c r="B9" s="2" t="s">
        <v>6</v>
      </c>
      <c r="C9" s="8" t="s">
        <v>12</v>
      </c>
      <c r="D9" s="12">
        <v>8.5770974576656762</v>
      </c>
      <c r="E9" s="7">
        <v>0</v>
      </c>
      <c r="F9" s="7">
        <v>0</v>
      </c>
      <c r="G9" s="7">
        <v>0</v>
      </c>
      <c r="H9" s="7">
        <v>0</v>
      </c>
      <c r="I9" s="8">
        <v>0</v>
      </c>
    </row>
    <row r="10" spans="2:9">
      <c r="B10" s="3" t="s">
        <v>6</v>
      </c>
      <c r="C10" s="8" t="s">
        <v>13</v>
      </c>
      <c r="D10" s="13">
        <v>3.1291471656908936</v>
      </c>
      <c r="E10" s="9">
        <v>0</v>
      </c>
      <c r="F10" s="9">
        <v>0</v>
      </c>
      <c r="G10" s="9">
        <v>0</v>
      </c>
      <c r="H10" s="9">
        <v>0</v>
      </c>
      <c r="I10" s="10">
        <v>0</v>
      </c>
    </row>
    <row r="11" spans="2:9">
      <c r="B11" s="6" t="s">
        <v>14</v>
      </c>
      <c r="C11" s="1" t="s">
        <v>7</v>
      </c>
      <c r="D11" s="11">
        <v>0</v>
      </c>
      <c r="E11" s="17">
        <v>0</v>
      </c>
      <c r="F11" s="17">
        <v>0.01</v>
      </c>
      <c r="G11" s="17">
        <v>9.9272939999999998</v>
      </c>
      <c r="H11" s="17">
        <v>0.44369500000000001</v>
      </c>
      <c r="I11" s="18">
        <v>9.6360363949477681E-2</v>
      </c>
    </row>
    <row r="12" spans="2:9">
      <c r="B12" s="6" t="s">
        <v>14</v>
      </c>
      <c r="C12" s="2" t="s">
        <v>8</v>
      </c>
      <c r="D12" s="12">
        <v>0.49410715199999999</v>
      </c>
      <c r="E12" s="19">
        <v>49.410715199999999</v>
      </c>
      <c r="F12" s="19">
        <v>0.02</v>
      </c>
      <c r="G12" s="19">
        <v>14.477138</v>
      </c>
      <c r="H12" s="19">
        <v>1.1186590000000001</v>
      </c>
      <c r="I12" s="20">
        <v>0.19421678996461886</v>
      </c>
    </row>
    <row r="13" spans="2:9">
      <c r="B13" s="6" t="s">
        <v>14</v>
      </c>
      <c r="C13" s="2" t="s">
        <v>9</v>
      </c>
      <c r="D13" s="12">
        <v>1.2861828393600001</v>
      </c>
      <c r="E13" s="19">
        <v>81.498741472000006</v>
      </c>
      <c r="F13" s="19">
        <v>0.04</v>
      </c>
      <c r="G13" s="19">
        <v>7.5787069999999996</v>
      </c>
      <c r="H13" s="19">
        <v>2.2916539999999999</v>
      </c>
      <c r="I13" s="20">
        <v>0.42032958989641855</v>
      </c>
    </row>
    <row r="14" spans="2:9">
      <c r="B14" s="6" t="s">
        <v>14</v>
      </c>
      <c r="C14" s="2" t="s">
        <v>10</v>
      </c>
      <c r="D14" s="12">
        <v>1.9030695788400001</v>
      </c>
      <c r="E14" s="19">
        <v>77.187001744</v>
      </c>
      <c r="F14" s="19">
        <v>0.06</v>
      </c>
      <c r="G14" s="19">
        <v>3.002723</v>
      </c>
      <c r="H14" s="19">
        <v>2.2782179999999999</v>
      </c>
      <c r="I14" s="20">
        <v>0.62956017762119332</v>
      </c>
    </row>
    <row r="15" spans="2:9">
      <c r="B15" s="6" t="s">
        <v>14</v>
      </c>
      <c r="C15" s="2" t="s">
        <v>11</v>
      </c>
      <c r="D15" s="12">
        <v>2.5480481442000005</v>
      </c>
      <c r="E15" s="19">
        <v>53.142785680000003</v>
      </c>
      <c r="F15" s="19">
        <v>0.08</v>
      </c>
      <c r="G15" s="19">
        <v>1.482353</v>
      </c>
      <c r="H15" s="19">
        <v>1.7822549999999999</v>
      </c>
      <c r="I15" s="20">
        <v>0.74493246865865081</v>
      </c>
    </row>
    <row r="16" spans="2:9">
      <c r="B16" s="6" t="s">
        <v>14</v>
      </c>
      <c r="C16" s="2" t="s">
        <v>12</v>
      </c>
      <c r="D16" s="12">
        <v>6.8098148566800001</v>
      </c>
      <c r="E16" s="19">
        <v>154.668886902</v>
      </c>
      <c r="F16" s="19">
        <v>9.2999999999999999E-2</v>
      </c>
      <c r="G16" s="19">
        <v>1.326424</v>
      </c>
      <c r="H16" s="19">
        <v>4.0877400000000002</v>
      </c>
      <c r="I16" s="20">
        <v>0.86369750100188125</v>
      </c>
    </row>
    <row r="17" spans="2:9">
      <c r="B17" s="6" t="s">
        <v>14</v>
      </c>
      <c r="C17" s="3" t="s">
        <v>13</v>
      </c>
      <c r="D17" s="13">
        <v>1.9925014265200001</v>
      </c>
      <c r="E17" s="21">
        <v>45.254971578000003</v>
      </c>
      <c r="F17" s="21">
        <v>9.2999999999999999E-2</v>
      </c>
      <c r="G17" s="21">
        <v>0.400368</v>
      </c>
      <c r="H17" s="21">
        <v>3.6124960000000002</v>
      </c>
      <c r="I17" s="22">
        <v>0.85946669689012178</v>
      </c>
    </row>
    <row r="18" spans="2:9">
      <c r="B18" s="1" t="s">
        <v>15</v>
      </c>
      <c r="C18" s="8" t="s">
        <v>7</v>
      </c>
      <c r="D18" s="11">
        <v>0</v>
      </c>
      <c r="E18" s="17">
        <v>0</v>
      </c>
      <c r="F18" s="17">
        <v>0.1</v>
      </c>
      <c r="G18" s="17">
        <v>18.692162101575811</v>
      </c>
      <c r="H18" s="17">
        <v>0.44369500000000001</v>
      </c>
      <c r="I18" s="18">
        <v>0.10357839387267419</v>
      </c>
    </row>
    <row r="19" spans="2:9">
      <c r="B19" s="2" t="s">
        <v>15</v>
      </c>
      <c r="C19" s="8" t="s">
        <v>8</v>
      </c>
      <c r="D19" s="12">
        <v>4.9762653999999999</v>
      </c>
      <c r="E19" s="19">
        <v>49.762653999999991</v>
      </c>
      <c r="F19" s="19">
        <v>0.14416666666666664</v>
      </c>
      <c r="G19" s="19">
        <v>17.993147982325382</v>
      </c>
      <c r="H19" s="19">
        <v>1.1186590000000001</v>
      </c>
      <c r="I19" s="20">
        <v>0.19559263428755227</v>
      </c>
    </row>
    <row r="20" spans="2:9">
      <c r="B20" s="2" t="s">
        <v>15</v>
      </c>
      <c r="C20" s="8" t="s">
        <v>9</v>
      </c>
      <c r="D20" s="12">
        <v>3.91970632</v>
      </c>
      <c r="E20" s="19">
        <v>39.197063200000002</v>
      </c>
      <c r="F20" s="19">
        <v>0.15</v>
      </c>
      <c r="G20" s="19">
        <v>10.993129416396934</v>
      </c>
      <c r="H20" s="19">
        <v>2.2916539999999999</v>
      </c>
      <c r="I20" s="20">
        <v>0.42750108635689826</v>
      </c>
    </row>
    <row r="21" spans="2:9">
      <c r="B21" s="2" t="s">
        <v>15</v>
      </c>
      <c r="C21" s="8" t="s">
        <v>10</v>
      </c>
      <c r="D21" s="12">
        <v>7.0478779613500002</v>
      </c>
      <c r="E21" s="19">
        <v>54.826261309000003</v>
      </c>
      <c r="F21" s="19">
        <v>0.19350000000000001</v>
      </c>
      <c r="G21" s="19">
        <v>4.215651288245315</v>
      </c>
      <c r="H21" s="19">
        <v>2.2782179999999999</v>
      </c>
      <c r="I21" s="20">
        <v>0.65595362897919174</v>
      </c>
    </row>
    <row r="22" spans="2:9">
      <c r="B22" s="2" t="s">
        <v>15</v>
      </c>
      <c r="C22" s="8" t="s">
        <v>11</v>
      </c>
      <c r="D22" s="12">
        <v>9.0516045999999992</v>
      </c>
      <c r="E22" s="19">
        <v>65.742104499999996</v>
      </c>
      <c r="F22" s="19">
        <v>0.25</v>
      </c>
      <c r="G22" s="19">
        <v>1.9984877959965928</v>
      </c>
      <c r="H22" s="19">
        <v>1.7822549999999999</v>
      </c>
      <c r="I22" s="20">
        <v>0.80324579356902093</v>
      </c>
    </row>
    <row r="23" spans="2:9">
      <c r="B23" s="2" t="s">
        <v>15</v>
      </c>
      <c r="C23" s="8" t="s">
        <v>12</v>
      </c>
      <c r="D23" s="12">
        <v>37.654665317904538</v>
      </c>
      <c r="E23" s="19">
        <v>198.16501291656817</v>
      </c>
      <c r="F23" s="19">
        <v>0.27605909090909092</v>
      </c>
      <c r="G23" s="19">
        <v>1.7716588832197615</v>
      </c>
      <c r="H23" s="19">
        <v>4.0877400000000002</v>
      </c>
      <c r="I23" s="20">
        <v>0.9292286835364918</v>
      </c>
    </row>
    <row r="24" spans="2:9">
      <c r="B24" s="3" t="s">
        <v>15</v>
      </c>
      <c r="C24" s="10" t="s">
        <v>13</v>
      </c>
      <c r="D24" s="13">
        <v>24.496477489099998</v>
      </c>
      <c r="E24" s="21">
        <v>105.81044842</v>
      </c>
      <c r="F24" s="21">
        <v>0.33200000000000002</v>
      </c>
      <c r="G24" s="21">
        <v>0.53448863884156728</v>
      </c>
      <c r="H24" s="21">
        <v>3.6124960000000002</v>
      </c>
      <c r="I24" s="22">
        <v>0.9807901768648416</v>
      </c>
    </row>
    <row r="26" spans="2:9">
      <c r="B26" t="s">
        <v>144</v>
      </c>
    </row>
    <row r="27" spans="2:9">
      <c r="C27" s="27" t="s">
        <v>123</v>
      </c>
      <c r="D27" s="27" t="s">
        <v>130</v>
      </c>
      <c r="E27" s="27" t="s">
        <v>131</v>
      </c>
      <c r="F27" s="27" t="s">
        <v>132</v>
      </c>
      <c r="G27" s="27" t="s">
        <v>133</v>
      </c>
    </row>
    <row r="28" spans="2:9">
      <c r="B28" s="24" t="s">
        <v>16</v>
      </c>
      <c r="C28" s="11">
        <v>0.75660858333333336</v>
      </c>
      <c r="D28" s="4">
        <v>0.5</v>
      </c>
      <c r="E28" s="4">
        <v>-0.65</v>
      </c>
      <c r="F28" s="4">
        <v>0.8</v>
      </c>
      <c r="G28" s="5">
        <v>0.16600000000000001</v>
      </c>
    </row>
    <row r="29" spans="2:9">
      <c r="B29" s="25" t="s">
        <v>17</v>
      </c>
      <c r="C29" s="12">
        <v>0.50400258333333336</v>
      </c>
      <c r="D29" s="7">
        <v>0.5</v>
      </c>
      <c r="E29" s="7">
        <v>-0.65</v>
      </c>
      <c r="F29" s="7">
        <v>0.8</v>
      </c>
      <c r="G29" s="8">
        <v>0.16600000000000001</v>
      </c>
    </row>
    <row r="30" spans="2:9">
      <c r="B30" s="25" t="s">
        <v>18</v>
      </c>
      <c r="C30" s="12">
        <v>0.21741433333333335</v>
      </c>
      <c r="D30" s="7">
        <v>1.5</v>
      </c>
      <c r="E30" s="7">
        <v>-1.65</v>
      </c>
      <c r="F30" s="7">
        <v>0.8</v>
      </c>
      <c r="G30" s="8">
        <v>0.2258</v>
      </c>
    </row>
    <row r="31" spans="2:9">
      <c r="B31" s="25" t="s">
        <v>19</v>
      </c>
      <c r="C31" s="12">
        <v>6.7564083333333344E-2</v>
      </c>
      <c r="D31" s="7">
        <v>1.5</v>
      </c>
      <c r="E31" s="7">
        <v>-1.65</v>
      </c>
      <c r="F31" s="7">
        <v>0.8</v>
      </c>
      <c r="G31" s="8">
        <v>0.2258</v>
      </c>
    </row>
    <row r="32" spans="2:9">
      <c r="B32" s="25" t="s">
        <v>20</v>
      </c>
      <c r="C32" s="12">
        <v>0.11348816666666665</v>
      </c>
      <c r="D32" s="7">
        <v>1.5</v>
      </c>
      <c r="E32" s="7">
        <v>-1.65</v>
      </c>
      <c r="F32" s="7">
        <v>0.8</v>
      </c>
      <c r="G32" s="8">
        <v>0.2258</v>
      </c>
    </row>
    <row r="33" spans="2:7">
      <c r="B33" s="25" t="s">
        <v>21</v>
      </c>
      <c r="C33" s="12">
        <v>0.4375655</v>
      </c>
      <c r="D33" s="7">
        <v>1.5</v>
      </c>
      <c r="E33" s="7">
        <v>-1.65</v>
      </c>
      <c r="F33" s="7">
        <v>0.8</v>
      </c>
      <c r="G33" s="8">
        <v>0.2258</v>
      </c>
    </row>
    <row r="34" spans="2:7">
      <c r="B34" s="25" t="s">
        <v>22</v>
      </c>
      <c r="C34" s="12">
        <v>0.20317391666666665</v>
      </c>
      <c r="D34" s="7">
        <v>1.5</v>
      </c>
      <c r="E34" s="7">
        <v>-1.65</v>
      </c>
      <c r="F34" s="7">
        <v>0.9</v>
      </c>
      <c r="G34" s="8">
        <v>7.17E-2</v>
      </c>
    </row>
    <row r="35" spans="2:7">
      <c r="B35" s="25" t="s">
        <v>23</v>
      </c>
      <c r="C35" s="12">
        <v>7.7807500000000002E-2</v>
      </c>
      <c r="D35" s="7">
        <v>1.5</v>
      </c>
      <c r="E35" s="7">
        <v>-1.65</v>
      </c>
      <c r="F35" s="7">
        <v>0.9</v>
      </c>
      <c r="G35" s="8">
        <v>0.16699999999999998</v>
      </c>
    </row>
    <row r="36" spans="2:7">
      <c r="B36" s="62" t="s">
        <v>180</v>
      </c>
      <c r="C36" s="12">
        <f>'MSC0506'!C36+'MSC0506'!C61+'MSC0506'!C63</f>
        <v>9.08915E-2</v>
      </c>
      <c r="D36" s="7">
        <v>1.5</v>
      </c>
      <c r="E36" s="7">
        <v>-1.65</v>
      </c>
      <c r="F36" s="7">
        <v>0.9</v>
      </c>
      <c r="G36" s="8">
        <v>0.16699999999999998</v>
      </c>
    </row>
    <row r="37" spans="2:7">
      <c r="B37" s="25" t="s">
        <v>25</v>
      </c>
      <c r="C37" s="12">
        <v>0.362705</v>
      </c>
      <c r="D37" s="7">
        <v>1.5</v>
      </c>
      <c r="E37" s="7">
        <v>-1.65</v>
      </c>
      <c r="F37" s="7">
        <v>0.8</v>
      </c>
      <c r="G37" s="8">
        <v>0.2258</v>
      </c>
    </row>
    <row r="38" spans="2:7">
      <c r="B38" s="63" t="s">
        <v>181</v>
      </c>
      <c r="C38" s="12">
        <f>'MSC0506'!C38+'MSC0506'!C102</f>
        <v>2.3849833333333334E-2</v>
      </c>
      <c r="D38" s="7">
        <v>1.5</v>
      </c>
      <c r="E38" s="7">
        <v>-1.65</v>
      </c>
      <c r="F38" s="7">
        <v>0.8</v>
      </c>
      <c r="G38" s="8">
        <v>0.16600000000000001</v>
      </c>
    </row>
    <row r="39" spans="2:7">
      <c r="B39" s="64" t="s">
        <v>183</v>
      </c>
      <c r="C39" s="12">
        <f>'MSC0506'!C39+'MSC0506'!C66</f>
        <v>1.46345E-2</v>
      </c>
      <c r="D39" s="7">
        <v>1.5</v>
      </c>
      <c r="E39" s="7">
        <v>-1.65</v>
      </c>
      <c r="F39" s="7">
        <v>0.8</v>
      </c>
      <c r="G39" s="8">
        <v>0.15010000000000001</v>
      </c>
    </row>
    <row r="40" spans="2:7">
      <c r="B40" s="25" t="s">
        <v>28</v>
      </c>
      <c r="C40" s="12">
        <v>4.3081416666666671E-2</v>
      </c>
      <c r="D40" s="7">
        <v>1.5</v>
      </c>
      <c r="E40" s="7">
        <v>-1.65</v>
      </c>
      <c r="F40" s="7">
        <v>0.8</v>
      </c>
      <c r="G40" s="8">
        <v>0.15010000000000001</v>
      </c>
    </row>
    <row r="41" spans="2:7">
      <c r="B41" s="25" t="s">
        <v>29</v>
      </c>
      <c r="C41" s="12">
        <v>1.443825E-2</v>
      </c>
      <c r="D41" s="7">
        <v>1.5</v>
      </c>
      <c r="E41" s="7">
        <v>-1.65</v>
      </c>
      <c r="F41" s="7">
        <v>0.8</v>
      </c>
      <c r="G41" s="8">
        <v>0.15010000000000001</v>
      </c>
    </row>
    <row r="42" spans="2:7">
      <c r="B42" s="25" t="s">
        <v>30</v>
      </c>
      <c r="C42" s="12">
        <v>1.2348166666666667E-2</v>
      </c>
      <c r="D42" s="7">
        <v>1.5</v>
      </c>
      <c r="E42" s="7">
        <v>-1.65</v>
      </c>
      <c r="F42" s="7">
        <v>0.8</v>
      </c>
      <c r="G42" s="8">
        <v>0.15010000000000001</v>
      </c>
    </row>
    <row r="43" spans="2:7">
      <c r="B43" s="25" t="s">
        <v>31</v>
      </c>
      <c r="C43" s="12">
        <v>1.2469333333333332E-2</v>
      </c>
      <c r="D43" s="7">
        <v>1.5</v>
      </c>
      <c r="E43" s="7">
        <v>-1.65</v>
      </c>
      <c r="F43" s="7">
        <v>0.9</v>
      </c>
      <c r="G43" s="8">
        <v>0.16699999999999998</v>
      </c>
    </row>
    <row r="44" spans="2:7">
      <c r="B44" s="25" t="s">
        <v>32</v>
      </c>
      <c r="C44" s="12">
        <v>2.7206916666666667E-2</v>
      </c>
      <c r="D44" s="7">
        <v>1.5</v>
      </c>
      <c r="E44" s="7">
        <v>-1.65</v>
      </c>
      <c r="F44" s="7">
        <v>0.9</v>
      </c>
      <c r="G44" s="8">
        <v>0.16699999999999998</v>
      </c>
    </row>
    <row r="45" spans="2:7">
      <c r="B45" s="25" t="s">
        <v>33</v>
      </c>
      <c r="C45" s="12">
        <v>0.10621575</v>
      </c>
      <c r="D45" s="7">
        <v>1.5</v>
      </c>
      <c r="E45" s="7">
        <v>-1.65</v>
      </c>
      <c r="F45" s="7">
        <v>0.9</v>
      </c>
      <c r="G45" s="8">
        <v>0.16699999999999998</v>
      </c>
    </row>
    <row r="46" spans="2:7">
      <c r="B46" s="25" t="s">
        <v>34</v>
      </c>
      <c r="C46" s="12">
        <v>8.4580000000000002E-3</v>
      </c>
      <c r="D46" s="7">
        <v>1.5</v>
      </c>
      <c r="E46" s="7">
        <v>-1.65</v>
      </c>
      <c r="F46" s="7">
        <v>0.9</v>
      </c>
      <c r="G46" s="8">
        <v>0.16699999999999998</v>
      </c>
    </row>
    <row r="47" spans="2:7">
      <c r="B47" s="25" t="s">
        <v>35</v>
      </c>
      <c r="C47" s="12">
        <v>5.81775E-2</v>
      </c>
      <c r="D47" s="7">
        <v>1.5</v>
      </c>
      <c r="E47" s="7">
        <v>-1.65</v>
      </c>
      <c r="F47" s="7">
        <v>0.9</v>
      </c>
      <c r="G47" s="8">
        <v>0.16699999999999998</v>
      </c>
    </row>
    <row r="48" spans="2:7">
      <c r="B48" s="25" t="s">
        <v>36</v>
      </c>
      <c r="C48" s="12">
        <v>0.10662966666666668</v>
      </c>
      <c r="D48" s="7">
        <v>1.5</v>
      </c>
      <c r="E48" s="7">
        <v>-1.65</v>
      </c>
      <c r="F48" s="28">
        <v>0.9</v>
      </c>
      <c r="G48" s="8">
        <v>0.16699999999999998</v>
      </c>
    </row>
    <row r="49" spans="2:7">
      <c r="B49" s="25" t="s">
        <v>37</v>
      </c>
      <c r="C49" s="12">
        <v>0.53641192999999998</v>
      </c>
      <c r="D49" s="7">
        <v>1.5</v>
      </c>
      <c r="E49" s="7">
        <v>-1.65</v>
      </c>
      <c r="F49" s="28">
        <v>0.9</v>
      </c>
      <c r="G49" s="8">
        <v>0.29110000000000003</v>
      </c>
    </row>
    <row r="50" spans="2:7">
      <c r="B50" s="25" t="s">
        <v>38</v>
      </c>
      <c r="C50" s="12">
        <v>0.40467406999999994</v>
      </c>
      <c r="D50" s="7">
        <v>1.5</v>
      </c>
      <c r="E50" s="7">
        <v>-1.65</v>
      </c>
      <c r="F50" s="28">
        <v>0.9</v>
      </c>
      <c r="G50" s="8">
        <v>0.29110000000000003</v>
      </c>
    </row>
    <row r="51" spans="2:7">
      <c r="B51" s="25" t="s">
        <v>39</v>
      </c>
      <c r="C51" s="12">
        <v>3.3891499999999998E-2</v>
      </c>
      <c r="D51" s="7">
        <v>1.5</v>
      </c>
      <c r="E51" s="7">
        <v>-1.65</v>
      </c>
      <c r="F51" s="28">
        <v>0.8</v>
      </c>
      <c r="G51" s="8">
        <v>0.12889999999999999</v>
      </c>
    </row>
    <row r="52" spans="2:7">
      <c r="B52" s="25" t="s">
        <v>40</v>
      </c>
      <c r="C52" s="12">
        <v>1.7100666666666663E-2</v>
      </c>
      <c r="D52" s="7">
        <v>1.5</v>
      </c>
      <c r="E52" s="7">
        <v>-1.65</v>
      </c>
      <c r="F52" s="28">
        <v>0.8</v>
      </c>
      <c r="G52" s="8">
        <v>0.16600000000000001</v>
      </c>
    </row>
    <row r="53" spans="2:7">
      <c r="B53" s="25" t="s">
        <v>41</v>
      </c>
      <c r="C53" s="12">
        <v>3.5793749999999999E-2</v>
      </c>
      <c r="D53" s="7">
        <v>1.5</v>
      </c>
      <c r="E53" s="7">
        <v>-1.65</v>
      </c>
      <c r="F53" s="28">
        <v>0.8</v>
      </c>
      <c r="G53" s="8">
        <v>0.16600000000000001</v>
      </c>
    </row>
    <row r="54" spans="2:7">
      <c r="B54" s="25" t="s">
        <v>42</v>
      </c>
      <c r="C54" s="12">
        <v>1.3219673333333333</v>
      </c>
      <c r="D54" s="7">
        <v>1.5</v>
      </c>
      <c r="E54" s="7">
        <v>-1.65</v>
      </c>
      <c r="F54" s="28">
        <v>0.8</v>
      </c>
      <c r="G54" s="8">
        <v>0.16600000000000001</v>
      </c>
    </row>
    <row r="55" spans="2:7">
      <c r="B55" s="25" t="s">
        <v>43</v>
      </c>
      <c r="C55" s="12">
        <v>3.1547916666666662E-2</v>
      </c>
      <c r="D55" s="7">
        <v>1.5</v>
      </c>
      <c r="E55" s="7">
        <v>-1.65</v>
      </c>
      <c r="F55" s="28">
        <v>0.9</v>
      </c>
      <c r="G55" s="8">
        <v>0.16699999999999998</v>
      </c>
    </row>
    <row r="56" spans="2:7">
      <c r="B56" s="25" t="s">
        <v>44</v>
      </c>
      <c r="C56" s="12">
        <v>0.3273929166666667</v>
      </c>
      <c r="D56" s="7">
        <v>1.5</v>
      </c>
      <c r="E56" s="7">
        <v>-1.65</v>
      </c>
      <c r="F56" s="28">
        <v>0.9</v>
      </c>
      <c r="G56" s="8">
        <v>0.16699999999999998</v>
      </c>
    </row>
    <row r="57" spans="2:7">
      <c r="B57" s="25" t="s">
        <v>45</v>
      </c>
      <c r="C57" s="12">
        <v>0.22231266666666666</v>
      </c>
      <c r="D57" s="7">
        <v>1.5</v>
      </c>
      <c r="E57" s="7">
        <v>-1.65</v>
      </c>
      <c r="F57" s="28">
        <v>0.9</v>
      </c>
      <c r="G57" s="8">
        <v>0.16699999999999998</v>
      </c>
    </row>
    <row r="58" spans="2:7">
      <c r="B58" s="25" t="s">
        <v>46</v>
      </c>
      <c r="C58" s="12">
        <v>8.9418499999999984E-2</v>
      </c>
      <c r="D58" s="7">
        <v>1.5</v>
      </c>
      <c r="E58" s="7">
        <v>-1.65</v>
      </c>
      <c r="F58" s="28">
        <v>0.9</v>
      </c>
      <c r="G58" s="8">
        <v>0.16699999999999998</v>
      </c>
    </row>
    <row r="59" spans="2:7">
      <c r="B59" s="25" t="s">
        <v>47</v>
      </c>
      <c r="C59" s="12">
        <v>0.20997308333333331</v>
      </c>
      <c r="D59" s="7">
        <v>1.5</v>
      </c>
      <c r="E59" s="7">
        <v>-1.65</v>
      </c>
      <c r="F59" s="28">
        <v>0.9</v>
      </c>
      <c r="G59" s="8">
        <v>0.16699999999999998</v>
      </c>
    </row>
    <row r="60" spans="2:7">
      <c r="B60" s="25" t="s">
        <v>48</v>
      </c>
      <c r="C60" s="12">
        <v>8.7873499999999979E-2</v>
      </c>
      <c r="D60" s="7">
        <v>1.5</v>
      </c>
      <c r="E60" s="7">
        <v>-1.65</v>
      </c>
      <c r="F60" s="28">
        <v>0.9</v>
      </c>
      <c r="G60" s="8">
        <v>0.16699999999999998</v>
      </c>
    </row>
    <row r="61" spans="2:7">
      <c r="B61" s="25" t="s">
        <v>50</v>
      </c>
      <c r="C61" s="12">
        <v>0.10072725</v>
      </c>
      <c r="D61" s="7">
        <v>1.5</v>
      </c>
      <c r="E61" s="7">
        <v>-1.65</v>
      </c>
      <c r="F61" s="7">
        <v>0.9</v>
      </c>
      <c r="G61" s="8">
        <v>0.1082</v>
      </c>
    </row>
    <row r="62" spans="2:7">
      <c r="B62" s="25" t="s">
        <v>52</v>
      </c>
      <c r="C62" s="12">
        <v>5.9303583333333333E-2</v>
      </c>
      <c r="D62" s="7">
        <v>1.5</v>
      </c>
      <c r="E62" s="7">
        <v>-1.65</v>
      </c>
      <c r="F62" s="7">
        <v>0.9</v>
      </c>
      <c r="G62" s="8">
        <v>0.16699999999999998</v>
      </c>
    </row>
    <row r="63" spans="2:7">
      <c r="B63" s="25" t="s">
        <v>53</v>
      </c>
      <c r="C63" s="12">
        <v>9.2789166666666662E-3</v>
      </c>
      <c r="D63" s="7">
        <v>1.5</v>
      </c>
      <c r="E63" s="7">
        <v>-1.65</v>
      </c>
      <c r="F63" s="7">
        <v>0.8</v>
      </c>
      <c r="G63" s="8">
        <v>0.16600000000000001</v>
      </c>
    </row>
    <row r="64" spans="2:7">
      <c r="B64" s="25" t="s">
        <v>55</v>
      </c>
      <c r="C64" s="12">
        <v>7.1158833333333324E-2</v>
      </c>
      <c r="D64" s="7">
        <v>1.5</v>
      </c>
      <c r="E64" s="7">
        <v>-1.65</v>
      </c>
      <c r="F64" s="7">
        <v>0.9</v>
      </c>
      <c r="G64" s="8">
        <v>0.16699999999999998</v>
      </c>
    </row>
    <row r="65" spans="2:7">
      <c r="B65" s="25" t="s">
        <v>56</v>
      </c>
      <c r="C65" s="12">
        <v>0.14820266666666665</v>
      </c>
      <c r="D65" s="7">
        <v>1.5</v>
      </c>
      <c r="E65" s="7">
        <v>-1.65</v>
      </c>
      <c r="F65" s="7">
        <v>0.9</v>
      </c>
      <c r="G65" s="8">
        <v>0.16699999999999998</v>
      </c>
    </row>
    <row r="66" spans="2:7">
      <c r="B66" s="25" t="s">
        <v>57</v>
      </c>
      <c r="C66" s="12">
        <v>5.7735416666666664E-2</v>
      </c>
      <c r="D66" s="7">
        <v>1.5</v>
      </c>
      <c r="E66" s="7">
        <v>-1.65</v>
      </c>
      <c r="F66" s="7">
        <v>0.9</v>
      </c>
      <c r="G66" s="8">
        <v>0.16699999999999998</v>
      </c>
    </row>
    <row r="67" spans="2:7">
      <c r="B67" s="25" t="s">
        <v>58</v>
      </c>
      <c r="C67" s="12">
        <v>0.11145583333333334</v>
      </c>
      <c r="D67" s="7">
        <v>1.5</v>
      </c>
      <c r="E67" s="7">
        <v>-1.65</v>
      </c>
      <c r="F67" s="7">
        <v>0.9</v>
      </c>
      <c r="G67" s="8">
        <v>0.16699999999999998</v>
      </c>
    </row>
    <row r="68" spans="2:7">
      <c r="B68" s="25" t="s">
        <v>59</v>
      </c>
      <c r="C68" s="12">
        <v>4.8009666666666673E-2</v>
      </c>
      <c r="D68" s="7">
        <v>1.5</v>
      </c>
      <c r="E68" s="7">
        <v>-1.65</v>
      </c>
      <c r="F68" s="7">
        <v>0.9</v>
      </c>
      <c r="G68" s="8">
        <v>0.1691</v>
      </c>
    </row>
    <row r="69" spans="2:7">
      <c r="B69" s="25" t="s">
        <v>60</v>
      </c>
      <c r="C69" s="12">
        <v>7.9384999999999997E-2</v>
      </c>
      <c r="D69" s="7">
        <v>1.5</v>
      </c>
      <c r="E69" s="7">
        <v>-1.65</v>
      </c>
      <c r="F69" s="7">
        <v>0.9</v>
      </c>
      <c r="G69" s="8">
        <v>0.16699999999999998</v>
      </c>
    </row>
    <row r="70" spans="2:7">
      <c r="B70" s="25" t="s">
        <v>61</v>
      </c>
      <c r="C70" s="12">
        <v>0.52852466666666664</v>
      </c>
      <c r="D70" s="7">
        <v>0.5</v>
      </c>
      <c r="E70" s="7">
        <v>-0.65</v>
      </c>
      <c r="F70" s="7">
        <v>0.8</v>
      </c>
      <c r="G70" s="8">
        <v>0.16600000000000001</v>
      </c>
    </row>
    <row r="71" spans="2:7">
      <c r="B71" s="25" t="s">
        <v>62</v>
      </c>
      <c r="C71" s="12">
        <v>0.51495808333333337</v>
      </c>
      <c r="D71" s="7">
        <v>0.5</v>
      </c>
      <c r="E71" s="7">
        <v>-0.65</v>
      </c>
      <c r="F71" s="7">
        <v>0.8</v>
      </c>
      <c r="G71" s="8">
        <v>0.16600000000000001</v>
      </c>
    </row>
    <row r="72" spans="2:7">
      <c r="B72" s="25" t="s">
        <v>63</v>
      </c>
      <c r="C72" s="12">
        <v>0.22029316666666668</v>
      </c>
      <c r="D72" s="7">
        <v>0.5</v>
      </c>
      <c r="E72" s="7">
        <v>-0.65</v>
      </c>
      <c r="F72" s="7">
        <v>0.8</v>
      </c>
      <c r="G72" s="8">
        <v>0.16600000000000001</v>
      </c>
    </row>
    <row r="73" spans="2:7">
      <c r="B73" s="25" t="s">
        <v>64</v>
      </c>
      <c r="C73" s="12">
        <v>0.19906216666666668</v>
      </c>
      <c r="D73" s="7">
        <v>0.5</v>
      </c>
      <c r="E73" s="7">
        <v>-0.65</v>
      </c>
      <c r="F73" s="7">
        <v>0.8</v>
      </c>
      <c r="G73" s="8">
        <v>0.16600000000000001</v>
      </c>
    </row>
    <row r="74" spans="2:7">
      <c r="B74" s="25" t="s">
        <v>65</v>
      </c>
      <c r="C74" s="12">
        <v>0.1405751666666667</v>
      </c>
      <c r="D74" s="7">
        <v>1.5</v>
      </c>
      <c r="E74" s="7">
        <v>-1.65</v>
      </c>
      <c r="F74" s="7">
        <v>0.9</v>
      </c>
      <c r="G74" s="8">
        <v>0.16600000000000001</v>
      </c>
    </row>
    <row r="75" spans="2:7">
      <c r="B75" s="25" t="s">
        <v>66</v>
      </c>
      <c r="C75" s="12">
        <v>4.0652750000000001E-2</v>
      </c>
      <c r="D75" s="7">
        <v>1.5</v>
      </c>
      <c r="E75" s="7">
        <v>-1.65</v>
      </c>
      <c r="F75" s="7">
        <v>0.8</v>
      </c>
      <c r="G75" s="8">
        <v>0.1691</v>
      </c>
    </row>
    <row r="76" spans="2:7">
      <c r="B76" s="25" t="s">
        <v>67</v>
      </c>
      <c r="C76" s="12">
        <v>7.8047500000000001E-3</v>
      </c>
      <c r="D76" s="7">
        <v>1.5</v>
      </c>
      <c r="E76" s="7">
        <v>-1.65</v>
      </c>
      <c r="F76" s="7">
        <v>0.8</v>
      </c>
      <c r="G76" s="8">
        <v>0.1103</v>
      </c>
    </row>
    <row r="77" spans="2:7">
      <c r="B77" s="25" t="s">
        <v>68</v>
      </c>
      <c r="C77" s="12">
        <v>1.4874583333333333E-2</v>
      </c>
      <c r="D77" s="7">
        <v>1.5</v>
      </c>
      <c r="E77" s="7">
        <v>-1.65</v>
      </c>
      <c r="F77" s="7">
        <v>0.9</v>
      </c>
      <c r="G77" s="8">
        <v>0.16699999999999998</v>
      </c>
    </row>
    <row r="78" spans="2:7">
      <c r="B78" s="25" t="s">
        <v>69</v>
      </c>
      <c r="C78" s="12">
        <v>0.19052158333333336</v>
      </c>
      <c r="D78" s="7">
        <v>1.5</v>
      </c>
      <c r="E78" s="7">
        <v>-1.65</v>
      </c>
      <c r="F78" s="7">
        <v>0.8</v>
      </c>
      <c r="G78" s="8">
        <v>0.1103</v>
      </c>
    </row>
    <row r="79" spans="2:7">
      <c r="B79" s="25" t="s">
        <v>70</v>
      </c>
      <c r="C79" s="12">
        <v>2.4904166666666665E-2</v>
      </c>
      <c r="D79" s="7">
        <v>1.5</v>
      </c>
      <c r="E79" s="7">
        <v>-1.65</v>
      </c>
      <c r="F79" s="7">
        <v>0.8</v>
      </c>
      <c r="G79" s="8">
        <v>0.1114</v>
      </c>
    </row>
    <row r="80" spans="2:7">
      <c r="B80" s="25" t="s">
        <v>71</v>
      </c>
      <c r="C80" s="12">
        <v>0.71345608333333332</v>
      </c>
      <c r="D80" s="7">
        <v>0.5</v>
      </c>
      <c r="E80" s="7">
        <v>-0.65</v>
      </c>
      <c r="F80" s="7">
        <v>0.8</v>
      </c>
      <c r="G80" s="8">
        <v>0.16600000000000001</v>
      </c>
    </row>
    <row r="81" spans="2:7">
      <c r="B81" s="25" t="s">
        <v>72</v>
      </c>
      <c r="C81" s="12">
        <v>5.5828916666666673E-2</v>
      </c>
      <c r="D81" s="7">
        <v>1.5</v>
      </c>
      <c r="E81" s="7">
        <v>-1.65</v>
      </c>
      <c r="F81" s="7">
        <v>0.8</v>
      </c>
      <c r="G81" s="8">
        <v>0.16600000000000001</v>
      </c>
    </row>
    <row r="82" spans="2:7">
      <c r="B82" s="25" t="s">
        <v>73</v>
      </c>
      <c r="C82" s="12">
        <v>2.508875E-2</v>
      </c>
      <c r="D82" s="7">
        <v>1.5</v>
      </c>
      <c r="E82" s="7">
        <v>-1.65</v>
      </c>
      <c r="F82" s="7">
        <v>0.8</v>
      </c>
      <c r="G82" s="8">
        <v>0.16600000000000001</v>
      </c>
    </row>
    <row r="83" spans="2:7">
      <c r="B83" s="25" t="s">
        <v>74</v>
      </c>
      <c r="C83" s="12">
        <v>0.15790116666666668</v>
      </c>
      <c r="D83" s="7">
        <v>1.5</v>
      </c>
      <c r="E83" s="7">
        <v>-1.65</v>
      </c>
      <c r="F83" s="7">
        <v>0.9</v>
      </c>
      <c r="G83" s="8">
        <v>0.16699999999999998</v>
      </c>
    </row>
    <row r="84" spans="2:7">
      <c r="B84" s="25" t="s">
        <v>75</v>
      </c>
      <c r="C84" s="12">
        <v>0.11358683333333333</v>
      </c>
      <c r="D84" s="7">
        <v>1.5</v>
      </c>
      <c r="E84" s="7">
        <v>-1.65</v>
      </c>
      <c r="F84" s="7">
        <v>0.8</v>
      </c>
      <c r="G84" s="8">
        <v>0.2258</v>
      </c>
    </row>
    <row r="85" spans="2:7">
      <c r="B85" s="25" t="s">
        <v>76</v>
      </c>
      <c r="C85" s="12">
        <v>6.1543166666666663E-2</v>
      </c>
      <c r="D85" s="7">
        <v>1.5</v>
      </c>
      <c r="E85" s="7">
        <v>-1.65</v>
      </c>
      <c r="F85" s="7">
        <v>0.8</v>
      </c>
      <c r="G85" s="8">
        <v>0.2258</v>
      </c>
    </row>
    <row r="86" spans="2:7">
      <c r="B86" s="25" t="s">
        <v>77</v>
      </c>
      <c r="C86" s="12">
        <v>0.17587575</v>
      </c>
      <c r="D86" s="7">
        <v>1.5</v>
      </c>
      <c r="E86" s="7">
        <v>-1.65</v>
      </c>
      <c r="F86" s="7">
        <v>0.8</v>
      </c>
      <c r="G86" s="8">
        <v>0.2258</v>
      </c>
    </row>
    <row r="87" spans="2:7">
      <c r="B87" s="25" t="s">
        <v>78</v>
      </c>
      <c r="C87" s="12">
        <v>0.17872933333333335</v>
      </c>
      <c r="D87" s="7">
        <v>1.5</v>
      </c>
      <c r="E87" s="7">
        <v>-1.65</v>
      </c>
      <c r="F87" s="7">
        <v>0.8</v>
      </c>
      <c r="G87" s="8">
        <v>0.2258</v>
      </c>
    </row>
    <row r="88" spans="2:7">
      <c r="B88" s="25" t="s">
        <v>79</v>
      </c>
      <c r="C88" s="12">
        <v>0.14527000000000001</v>
      </c>
      <c r="D88" s="7">
        <v>1.5</v>
      </c>
      <c r="E88" s="7">
        <v>-1.65</v>
      </c>
      <c r="F88" s="7">
        <v>0.8</v>
      </c>
      <c r="G88" s="8">
        <v>0.2258</v>
      </c>
    </row>
    <row r="89" spans="2:7">
      <c r="B89" s="25" t="s">
        <v>80</v>
      </c>
      <c r="C89" s="12">
        <v>2.5895083333333332E-2</v>
      </c>
      <c r="D89" s="7">
        <v>1.5</v>
      </c>
      <c r="E89" s="7">
        <v>-1.65</v>
      </c>
      <c r="F89" s="7">
        <v>0.8</v>
      </c>
      <c r="G89" s="8">
        <v>0.2258</v>
      </c>
    </row>
    <row r="90" spans="2:7">
      <c r="B90" s="25" t="s">
        <v>81</v>
      </c>
      <c r="C90" s="12">
        <v>0.13893800000000001</v>
      </c>
      <c r="D90" s="7">
        <v>1.5</v>
      </c>
      <c r="E90" s="7">
        <v>-1.65</v>
      </c>
      <c r="F90" s="7">
        <v>0.8</v>
      </c>
      <c r="G90" s="8">
        <v>0.2258</v>
      </c>
    </row>
    <row r="91" spans="2:7">
      <c r="B91" s="25" t="s">
        <v>82</v>
      </c>
      <c r="C91" s="12">
        <v>5.6181166666666671E-2</v>
      </c>
      <c r="D91" s="7">
        <v>1.5</v>
      </c>
      <c r="E91" s="7">
        <v>-1.65</v>
      </c>
      <c r="F91" s="7">
        <v>0.8</v>
      </c>
      <c r="G91" s="8">
        <v>0.2258</v>
      </c>
    </row>
    <row r="92" spans="2:7">
      <c r="B92" s="25" t="s">
        <v>83</v>
      </c>
      <c r="C92" s="12">
        <v>0.11415024999999999</v>
      </c>
      <c r="D92" s="7">
        <v>1.5</v>
      </c>
      <c r="E92" s="7">
        <v>-1.65</v>
      </c>
      <c r="F92" s="7">
        <v>0.8</v>
      </c>
      <c r="G92" s="8">
        <v>0.2258</v>
      </c>
    </row>
    <row r="93" spans="2:7">
      <c r="B93" s="25" t="s">
        <v>84</v>
      </c>
      <c r="C93" s="12">
        <v>2.9764999999999995E-3</v>
      </c>
      <c r="D93" s="7">
        <v>1.5</v>
      </c>
      <c r="E93" s="7">
        <v>-1.65</v>
      </c>
      <c r="F93" s="7">
        <v>0.8</v>
      </c>
      <c r="G93" s="8">
        <v>0.16600000000000001</v>
      </c>
    </row>
    <row r="94" spans="2:7">
      <c r="B94" s="25" t="s">
        <v>85</v>
      </c>
      <c r="C94" s="12">
        <v>0.24499283333333335</v>
      </c>
      <c r="D94" s="7">
        <v>0.5</v>
      </c>
      <c r="E94" s="7">
        <v>-0.65</v>
      </c>
      <c r="F94" s="7">
        <v>0.8</v>
      </c>
      <c r="G94" s="8">
        <v>0.16600000000000001</v>
      </c>
    </row>
    <row r="95" spans="2:7">
      <c r="B95" s="25" t="s">
        <v>86</v>
      </c>
      <c r="C95" s="12">
        <v>6.3860166666666676E-2</v>
      </c>
      <c r="D95" s="7">
        <v>0.5</v>
      </c>
      <c r="E95" s="7">
        <v>-0.65</v>
      </c>
      <c r="F95" s="7">
        <v>0.8</v>
      </c>
      <c r="G95" s="8">
        <v>0.16600000000000001</v>
      </c>
    </row>
    <row r="96" spans="2:7">
      <c r="B96" s="25" t="s">
        <v>87</v>
      </c>
      <c r="C96" s="12">
        <v>0.21148249999999999</v>
      </c>
      <c r="D96" s="7">
        <v>0.5</v>
      </c>
      <c r="E96" s="7">
        <v>-0.65</v>
      </c>
      <c r="F96" s="7">
        <v>0.9</v>
      </c>
      <c r="G96" s="8">
        <v>0.1593</v>
      </c>
    </row>
    <row r="97" spans="2:7">
      <c r="B97" s="25" t="s">
        <v>88</v>
      </c>
      <c r="C97" s="12">
        <v>5.4277833333333331E-2</v>
      </c>
      <c r="D97" s="7">
        <v>0.5</v>
      </c>
      <c r="E97" s="7">
        <v>-0.65</v>
      </c>
      <c r="F97" s="7">
        <v>0.9</v>
      </c>
      <c r="G97" s="8">
        <v>0.1593</v>
      </c>
    </row>
    <row r="98" spans="2:7">
      <c r="B98" s="25" t="s">
        <v>89</v>
      </c>
      <c r="C98" s="12">
        <v>1.4112775</v>
      </c>
      <c r="D98" s="7">
        <v>0.5</v>
      </c>
      <c r="E98" s="7">
        <v>-0.65</v>
      </c>
      <c r="F98" s="7">
        <v>0.9</v>
      </c>
      <c r="G98" s="8">
        <v>0.1593</v>
      </c>
    </row>
    <row r="99" spans="2:7">
      <c r="B99" s="25" t="s">
        <v>91</v>
      </c>
      <c r="C99" s="12">
        <v>1.4310833333333333E-2</v>
      </c>
      <c r="D99" s="7">
        <v>1.5</v>
      </c>
      <c r="E99" s="7">
        <v>-1.65</v>
      </c>
      <c r="F99" s="7">
        <v>0.8</v>
      </c>
      <c r="G99" s="8">
        <v>0.16600000000000001</v>
      </c>
    </row>
    <row r="100" spans="2:7">
      <c r="B100" s="25" t="s">
        <v>92</v>
      </c>
      <c r="C100" s="12">
        <v>3.0883250000000001E-2</v>
      </c>
      <c r="D100" s="7">
        <v>1.5</v>
      </c>
      <c r="E100" s="7">
        <v>-1.65</v>
      </c>
      <c r="F100" s="28">
        <v>0.9</v>
      </c>
      <c r="G100" s="8">
        <v>0.16699999999999998</v>
      </c>
    </row>
    <row r="101" spans="2:7">
      <c r="B101" s="25" t="s">
        <v>93</v>
      </c>
      <c r="C101" s="12">
        <v>0.54717324999999983</v>
      </c>
      <c r="D101" s="7">
        <v>1.5</v>
      </c>
      <c r="E101" s="7">
        <v>-1.65</v>
      </c>
      <c r="F101" s="28">
        <v>0.9</v>
      </c>
      <c r="G101" s="8">
        <v>0.23930000000000001</v>
      </c>
    </row>
    <row r="102" spans="2:7">
      <c r="B102" s="65" t="s">
        <v>182</v>
      </c>
      <c r="C102" s="12">
        <f>'MSC0506'!C106+'MSC0506'!C107+'MSC0506'!C109+'MSC0506'!C110+'MSC0506'!C111</f>
        <v>0.11061475</v>
      </c>
      <c r="D102" s="7">
        <v>1.5</v>
      </c>
      <c r="E102" s="7">
        <v>-1.65</v>
      </c>
      <c r="F102" s="28">
        <v>0.9</v>
      </c>
      <c r="G102" s="8">
        <v>0.16699999999999998</v>
      </c>
    </row>
    <row r="103" spans="2:7">
      <c r="B103" s="25" t="s">
        <v>96</v>
      </c>
      <c r="C103" s="12">
        <v>1.6571333333333334E-2</v>
      </c>
      <c r="D103" s="7">
        <v>1.5</v>
      </c>
      <c r="E103" s="7">
        <v>-1.65</v>
      </c>
      <c r="F103" s="28">
        <v>0.9</v>
      </c>
      <c r="G103" s="8">
        <v>0.16699999999999998</v>
      </c>
    </row>
    <row r="104" spans="2:7">
      <c r="B104" s="25" t="s">
        <v>100</v>
      </c>
      <c r="C104" s="12">
        <v>0.68639666666666665</v>
      </c>
      <c r="D104" s="7">
        <v>0.5</v>
      </c>
      <c r="E104" s="7">
        <v>-0.65</v>
      </c>
      <c r="F104" s="28">
        <v>0.9</v>
      </c>
      <c r="G104" s="8">
        <v>0.20080000000000001</v>
      </c>
    </row>
    <row r="105" spans="2:7">
      <c r="B105" s="26" t="s">
        <v>101</v>
      </c>
      <c r="C105" s="13">
        <v>3.7988250000000001E-2</v>
      </c>
      <c r="D105" s="9">
        <v>1.5</v>
      </c>
      <c r="E105" s="9">
        <v>-1.65</v>
      </c>
      <c r="F105" s="29">
        <v>0.9</v>
      </c>
      <c r="G105" s="10">
        <v>0.16699999999999998</v>
      </c>
    </row>
    <row r="106" spans="2:7">
      <c r="B106" s="24" t="s">
        <v>108</v>
      </c>
      <c r="C106" s="11">
        <f t="array" ref="C106:C120">TRANSPOSE('Supporting data'!B11:P11)</f>
        <v>7.8381767090015195E-2</v>
      </c>
      <c r="D106" s="4">
        <v>0</v>
      </c>
      <c r="E106" s="4">
        <v>0</v>
      </c>
      <c r="F106" s="4">
        <v>0</v>
      </c>
      <c r="G106" s="5">
        <v>0</v>
      </c>
    </row>
    <row r="107" spans="2:7">
      <c r="B107" s="25" t="s">
        <v>109</v>
      </c>
      <c r="C107" s="12">
        <v>6.0862636335344562E-2</v>
      </c>
      <c r="D107" s="7">
        <v>0</v>
      </c>
      <c r="E107" s="7">
        <v>0</v>
      </c>
      <c r="F107" s="7">
        <v>0</v>
      </c>
      <c r="G107" s="8">
        <v>0</v>
      </c>
    </row>
    <row r="108" spans="2:7">
      <c r="B108" s="25" t="s">
        <v>110</v>
      </c>
      <c r="C108" s="12">
        <v>1.4412161163705809E-2</v>
      </c>
      <c r="D108" s="7">
        <v>0</v>
      </c>
      <c r="E108" s="7">
        <v>0</v>
      </c>
      <c r="F108" s="7">
        <v>0</v>
      </c>
      <c r="G108" s="8">
        <v>0</v>
      </c>
    </row>
    <row r="109" spans="2:7">
      <c r="B109" s="25" t="s">
        <v>111</v>
      </c>
      <c r="C109" s="12">
        <v>2.3256434248005206E-2</v>
      </c>
      <c r="D109" s="7">
        <v>0</v>
      </c>
      <c r="E109" s="7">
        <v>0</v>
      </c>
      <c r="F109" s="7">
        <v>0</v>
      </c>
      <c r="G109" s="8">
        <v>0</v>
      </c>
    </row>
    <row r="110" spans="2:7">
      <c r="B110" s="25" t="s">
        <v>112</v>
      </c>
      <c r="C110" s="12">
        <v>1.0466678175949928E-3</v>
      </c>
      <c r="D110" s="7">
        <v>0</v>
      </c>
      <c r="E110" s="7">
        <v>0</v>
      </c>
      <c r="F110" s="7">
        <v>0</v>
      </c>
      <c r="G110" s="8">
        <v>0</v>
      </c>
    </row>
    <row r="111" spans="2:7">
      <c r="B111" s="25" t="s">
        <v>113</v>
      </c>
      <c r="C111" s="12">
        <v>3.8818616874860115E-2</v>
      </c>
      <c r="D111" s="7">
        <v>0</v>
      </c>
      <c r="E111" s="7">
        <v>0</v>
      </c>
      <c r="F111" s="7">
        <v>0</v>
      </c>
      <c r="G111" s="8">
        <v>0</v>
      </c>
    </row>
    <row r="112" spans="2:7">
      <c r="B112" s="25" t="s">
        <v>114</v>
      </c>
      <c r="C112" s="12">
        <v>2.0837078146477817E-3</v>
      </c>
      <c r="D112" s="7">
        <v>0</v>
      </c>
      <c r="E112" s="7">
        <v>0</v>
      </c>
      <c r="F112" s="7">
        <v>0</v>
      </c>
      <c r="G112" s="8">
        <v>0</v>
      </c>
    </row>
    <row r="113" spans="2:14">
      <c r="B113" s="25" t="s">
        <v>115</v>
      </c>
      <c r="C113" s="12">
        <v>7.7508664923074243E-3</v>
      </c>
      <c r="D113" s="7">
        <v>0</v>
      </c>
      <c r="E113" s="7">
        <v>0</v>
      </c>
      <c r="F113" s="7">
        <v>0</v>
      </c>
      <c r="G113" s="8">
        <v>0</v>
      </c>
    </row>
    <row r="114" spans="2:14">
      <c r="B114" s="25" t="s">
        <v>116</v>
      </c>
      <c r="C114" s="12">
        <v>2.7698818695362854E-2</v>
      </c>
      <c r="D114" s="7">
        <v>0</v>
      </c>
      <c r="E114" s="7">
        <v>0</v>
      </c>
      <c r="F114" s="7">
        <v>0</v>
      </c>
      <c r="G114" s="8">
        <v>0</v>
      </c>
    </row>
    <row r="115" spans="2:14">
      <c r="B115" s="25" t="s">
        <v>117</v>
      </c>
      <c r="C115" s="12">
        <v>8.4655795478470672E-2</v>
      </c>
      <c r="D115" s="7">
        <v>0</v>
      </c>
      <c r="E115" s="7">
        <v>0</v>
      </c>
      <c r="F115" s="7">
        <v>0</v>
      </c>
      <c r="G115" s="8">
        <v>0</v>
      </c>
    </row>
    <row r="116" spans="2:14">
      <c r="B116" s="25" t="s">
        <v>118</v>
      </c>
      <c r="C116" s="12">
        <v>5.9747923145811135E-2</v>
      </c>
      <c r="D116" s="7">
        <v>0</v>
      </c>
      <c r="E116" s="7">
        <v>0</v>
      </c>
      <c r="F116" s="7">
        <v>0</v>
      </c>
      <c r="G116" s="8">
        <v>0</v>
      </c>
    </row>
    <row r="117" spans="2:14">
      <c r="B117" s="25" t="s">
        <v>119</v>
      </c>
      <c r="C117" s="12">
        <v>0.18960240159949976</v>
      </c>
      <c r="D117" s="7">
        <v>0</v>
      </c>
      <c r="E117" s="7">
        <v>0</v>
      </c>
      <c r="F117" s="7">
        <v>0</v>
      </c>
      <c r="G117" s="8">
        <v>0</v>
      </c>
      <c r="N117" s="31"/>
    </row>
    <row r="118" spans="2:14">
      <c r="B118" s="25" t="s">
        <v>120</v>
      </c>
      <c r="C118" s="12">
        <v>0</v>
      </c>
      <c r="D118" s="7">
        <v>0</v>
      </c>
      <c r="E118" s="7">
        <v>0</v>
      </c>
      <c r="F118" s="7">
        <v>0</v>
      </c>
      <c r="G118" s="8">
        <v>0</v>
      </c>
    </row>
    <row r="119" spans="2:14">
      <c r="B119" s="25" t="s">
        <v>121</v>
      </c>
      <c r="C119" s="12">
        <v>2.2314985177384235E-2</v>
      </c>
      <c r="D119" s="7">
        <v>0</v>
      </c>
      <c r="E119" s="7">
        <v>0</v>
      </c>
      <c r="F119" s="7">
        <v>0</v>
      </c>
      <c r="G119" s="8">
        <v>0</v>
      </c>
    </row>
    <row r="120" spans="2:14">
      <c r="B120" s="26" t="s">
        <v>122</v>
      </c>
      <c r="C120" s="13">
        <v>0.17550663473365699</v>
      </c>
      <c r="D120" s="9">
        <v>0</v>
      </c>
      <c r="E120" s="9">
        <v>0</v>
      </c>
      <c r="F120" s="9">
        <v>0</v>
      </c>
      <c r="G120" s="10">
        <v>0</v>
      </c>
    </row>
    <row r="121" spans="2:14">
      <c r="B121" s="28"/>
      <c r="C121" s="19"/>
      <c r="D121" s="7"/>
      <c r="E121" s="7"/>
      <c r="F121" s="7"/>
      <c r="G121" s="7"/>
    </row>
    <row r="122" spans="2:14">
      <c r="B122" s="28"/>
      <c r="C122" s="19"/>
      <c r="D122" s="7"/>
      <c r="E122" s="7"/>
      <c r="F122" s="7"/>
      <c r="G122" s="7"/>
    </row>
    <row r="125" spans="2:14">
      <c r="B125" s="28"/>
      <c r="C125" s="19"/>
      <c r="D125" s="7"/>
      <c r="E125" s="7"/>
      <c r="F125" s="7"/>
      <c r="G125" s="7"/>
    </row>
    <row r="126" spans="2:14">
      <c r="B126" s="28"/>
      <c r="C126" s="19"/>
      <c r="D126" s="7"/>
      <c r="E126" s="7"/>
      <c r="F126" s="7"/>
      <c r="G126" s="7"/>
    </row>
    <row r="128" spans="2:14">
      <c r="B128" t="s">
        <v>143</v>
      </c>
      <c r="M128" t="s">
        <v>179</v>
      </c>
    </row>
    <row r="129" spans="2:15">
      <c r="C129" t="s">
        <v>134</v>
      </c>
      <c r="D129" t="s">
        <v>135</v>
      </c>
      <c r="E129" t="s">
        <v>136</v>
      </c>
      <c r="F129" t="s">
        <v>137</v>
      </c>
      <c r="G129" t="s">
        <v>138</v>
      </c>
      <c r="H129" t="s">
        <v>139</v>
      </c>
      <c r="I129" t="s">
        <v>140</v>
      </c>
      <c r="J129" t="s">
        <v>141</v>
      </c>
    </row>
    <row r="130" spans="2:15">
      <c r="B130" t="s">
        <v>7</v>
      </c>
      <c r="C130">
        <v>-0.1</v>
      </c>
      <c r="D130">
        <v>0</v>
      </c>
      <c r="E130" s="57">
        <f>'Supporting data'!$B$23*'Supporting data'!G30/SUM('Supporting data'!$G$30:$G$36)/1000000</f>
        <v>2.958692569567674</v>
      </c>
      <c r="F130" s="57">
        <f>'Supporting data'!$B$25*'Supporting data'!B52/SUM('Supporting data'!$B$52:$B$58)/1000000</f>
        <v>2.1213768065603329</v>
      </c>
      <c r="G130">
        <v>0.2</v>
      </c>
      <c r="H130">
        <v>1</v>
      </c>
      <c r="I130">
        <v>1.5</v>
      </c>
      <c r="J130">
        <v>-0.7</v>
      </c>
      <c r="M130" t="s">
        <v>178</v>
      </c>
      <c r="N130" s="58">
        <f>SUM(E130:E136)</f>
        <v>12.585817421602789</v>
      </c>
    </row>
    <row r="131" spans="2:15">
      <c r="B131" t="s">
        <v>8</v>
      </c>
      <c r="C131">
        <v>-0.15</v>
      </c>
      <c r="D131">
        <v>0</v>
      </c>
      <c r="E131" s="57">
        <f>'Supporting data'!$B$23*'Supporting data'!G31/SUM('Supporting data'!$G$30:$G$36)/1000000</f>
        <v>3.282569517674673</v>
      </c>
      <c r="F131" s="57">
        <f>'Supporting data'!$B$25*'Supporting data'!B53/SUM('Supporting data'!$B$52:$B$58)/1000000</f>
        <v>2.7952542574316324</v>
      </c>
      <c r="G131">
        <v>0.3</v>
      </c>
      <c r="H131">
        <v>1</v>
      </c>
      <c r="I131">
        <v>1.6</v>
      </c>
      <c r="J131">
        <v>-0.6</v>
      </c>
    </row>
    <row r="132" spans="2:15">
      <c r="B132" t="s">
        <v>9</v>
      </c>
      <c r="C132">
        <v>-0.2</v>
      </c>
      <c r="D132">
        <v>0</v>
      </c>
      <c r="E132" s="57">
        <f>'Supporting data'!$B$23*'Supporting data'!G32/SUM('Supporting data'!$G$30:$G$36)/1000000</f>
        <v>2.3046943227444738</v>
      </c>
      <c r="F132" s="57">
        <f>'Supporting data'!$B$25*'Supporting data'!B54/SUM('Supporting data'!$B$52:$B$58)/1000000</f>
        <v>1.9448939770497669</v>
      </c>
      <c r="G132">
        <v>0.4</v>
      </c>
      <c r="H132">
        <v>1</v>
      </c>
      <c r="I132">
        <v>1.8</v>
      </c>
      <c r="J132">
        <v>-0.5</v>
      </c>
      <c r="O132" s="23"/>
    </row>
    <row r="133" spans="2:15">
      <c r="B133" t="s">
        <v>10</v>
      </c>
      <c r="C133">
        <v>-0.25</v>
      </c>
      <c r="D133">
        <v>0</v>
      </c>
      <c r="E133" s="57">
        <f>'Supporting data'!$B$23*'Supporting data'!G33/SUM('Supporting data'!$G$30:$G$36)/1000000</f>
        <v>1.2846713102667249</v>
      </c>
      <c r="F133" s="57">
        <f>'Supporting data'!$B$25*'Supporting data'!B55/SUM('Supporting data'!$B$52:$B$58)/1000000</f>
        <v>1.1670845853539404</v>
      </c>
      <c r="G133">
        <v>0.5</v>
      </c>
      <c r="H133">
        <v>1</v>
      </c>
      <c r="I133">
        <v>2</v>
      </c>
      <c r="J133">
        <v>-0.4</v>
      </c>
    </row>
    <row r="134" spans="2:15">
      <c r="B134" t="s">
        <v>11</v>
      </c>
      <c r="C134">
        <v>-0.35</v>
      </c>
      <c r="D134">
        <v>0</v>
      </c>
      <c r="E134" s="57">
        <f>'Supporting data'!$B$23*'Supporting data'!G34/SUM('Supporting data'!$G$30:$G$36)/1000000</f>
        <v>0.90670393180934661</v>
      </c>
      <c r="F134" s="57">
        <f>'Supporting data'!$B$25*'Supporting data'!B56/SUM('Supporting data'!$B$52:$B$58)/1000000</f>
        <v>0.80353070579940389</v>
      </c>
      <c r="G134">
        <v>0.7</v>
      </c>
      <c r="H134">
        <v>1</v>
      </c>
      <c r="I134">
        <v>2.1</v>
      </c>
      <c r="J134">
        <v>-0.3</v>
      </c>
    </row>
    <row r="135" spans="2:15">
      <c r="B135" t="s">
        <v>12</v>
      </c>
      <c r="C135">
        <v>-0.4</v>
      </c>
      <c r="D135">
        <v>0</v>
      </c>
      <c r="E135" s="57">
        <f>'Supporting data'!$B$23*'Supporting data'!G35/SUM('Supporting data'!$G$30:$G$36)/1000000</f>
        <v>1.4438705906822464</v>
      </c>
      <c r="F135" s="57">
        <f>'Supporting data'!$B$25*'Supporting data'!B57/SUM('Supporting data'!$B$52:$B$58)/1000000</f>
        <v>1.3330076653458405</v>
      </c>
      <c r="G135">
        <v>0.8</v>
      </c>
      <c r="H135">
        <v>1</v>
      </c>
      <c r="I135">
        <v>2.2999999999999998</v>
      </c>
      <c r="J135">
        <v>-0.2</v>
      </c>
    </row>
    <row r="136" spans="2:15">
      <c r="B136" t="s">
        <v>13</v>
      </c>
      <c r="C136">
        <v>-0.4</v>
      </c>
      <c r="D136">
        <v>0</v>
      </c>
      <c r="E136" s="57">
        <f>'Supporting data'!$B$23*'Supporting data'!G36/SUM('Supporting data'!$G$30:$G$36)/1000000</f>
        <v>0.40461517885764786</v>
      </c>
      <c r="F136" s="57">
        <f>'Supporting data'!$B$25*'Supporting data'!B58/SUM('Supporting data'!$B$52:$B$58)/1000000</f>
        <v>0.39002817707419657</v>
      </c>
      <c r="G136">
        <v>0.8</v>
      </c>
      <c r="H136">
        <v>1</v>
      </c>
      <c r="I136">
        <v>2.2999999999999998</v>
      </c>
      <c r="J136">
        <v>-0.2</v>
      </c>
      <c r="M136" s="58"/>
    </row>
    <row r="138" spans="2:15">
      <c r="B138" t="s">
        <v>142</v>
      </c>
      <c r="N138" s="58"/>
    </row>
    <row r="139" spans="2:15">
      <c r="C139" t="s">
        <v>108</v>
      </c>
      <c r="D139" t="s">
        <v>114</v>
      </c>
      <c r="E139" t="s">
        <v>120</v>
      </c>
    </row>
    <row r="140" spans="2:15">
      <c r="B140" t="s">
        <v>7</v>
      </c>
      <c r="C140" s="57">
        <f>'Supporting data'!E41*'Supporting data'!D30/SUM('Supporting data'!C30:C30)</f>
        <v>4.1280502650194992E-2</v>
      </c>
      <c r="D140" s="57">
        <f>'Supporting data'!D41*'Supporting data'!D30/SUM('Supporting data'!C30:C30)</f>
        <v>2.2862109983281223E-3</v>
      </c>
      <c r="E140" s="57">
        <f>'Supporting data'!F41*'Supporting data'!D30/SUM('Supporting data'!C30:C30)</f>
        <v>8.5566166719545315E-3</v>
      </c>
    </row>
    <row r="141" spans="2:15">
      <c r="B141" t="s">
        <v>8</v>
      </c>
      <c r="C141" s="57">
        <f>'Supporting data'!E42*'Supporting data'!D31/SUM('Supporting data'!C31:C31)</f>
        <v>6.6072644629155922E-2</v>
      </c>
      <c r="D141" s="57">
        <f>'Supporting data'!D42*'Supporting data'!D31/SUM('Supporting data'!C31:C31)</f>
        <v>5.2796912632133734E-3</v>
      </c>
      <c r="E141" s="57">
        <f>'Supporting data'!F42*'Supporting data'!D31/SUM('Supporting data'!C31:C31)</f>
        <v>8.1216998750084993E-3</v>
      </c>
    </row>
    <row r="142" spans="2:15">
      <c r="B142" t="s">
        <v>9</v>
      </c>
      <c r="C142" s="57">
        <f>'Supporting data'!E43*'Supporting data'!D32/SUM('Supporting data'!C32:C32)</f>
        <v>0.10854760840416396</v>
      </c>
      <c r="D142" s="57">
        <f>'Supporting data'!D43*'Supporting data'!D32/SUM('Supporting data'!C32:C32)</f>
        <v>1.0395564183613535E-2</v>
      </c>
      <c r="E142" s="57">
        <f>'Supporting data'!F43*'Supporting data'!D32/SUM('Supporting data'!C32:C32)</f>
        <v>7.9850376954070275E-3</v>
      </c>
    </row>
    <row r="143" spans="2:15">
      <c r="B143" t="s">
        <v>10</v>
      </c>
      <c r="C143" s="57">
        <f>'Supporting data'!E44*'Supporting data'!D33/SUM('Supporting data'!C33:C33)</f>
        <v>8.2662285402744368E-2</v>
      </c>
      <c r="D143" s="57">
        <f>'Supporting data'!D44*'Supporting data'!D33/SUM('Supporting data'!C33:C33)</f>
        <v>1.3622315718996854E-3</v>
      </c>
      <c r="E143" s="57">
        <f>'Supporting data'!F44*'Supporting data'!D33/SUM('Supporting data'!C33:C33)</f>
        <v>1.9068049293229454E-3</v>
      </c>
    </row>
    <row r="144" spans="2:15">
      <c r="B144" t="s">
        <v>11</v>
      </c>
      <c r="C144" s="57">
        <f>'Supporting data'!E45*'Supporting data'!D34/SUM('Supporting data'!C34:C34)</f>
        <v>7.8720776567890713E-2</v>
      </c>
      <c r="D144" s="57">
        <f>'Supporting data'!D45*'Supporting data'!D34/SUM('Supporting data'!C34:C34)</f>
        <v>6.7337122316638921E-4</v>
      </c>
      <c r="E144" s="57">
        <f>'Supporting data'!F45*'Supporting data'!D34/SUM('Supporting data'!C34:C34)</f>
        <v>2.7692966294498482E-3</v>
      </c>
    </row>
    <row r="145" spans="2:9">
      <c r="B145" t="s">
        <v>12</v>
      </c>
      <c r="C145" s="57">
        <f>'Supporting data'!E46*'Supporting data'!D35/SUM('Supporting data'!C35:C35)</f>
        <v>0.11030797642912091</v>
      </c>
      <c r="D145" s="57">
        <f>'Supporting data'!D46*'Supporting data'!D35/SUM('Supporting data'!C35:C35)</f>
        <v>1.3726402102028678E-2</v>
      </c>
      <c r="E145" s="57">
        <f>'Supporting data'!F46*'Supporting data'!D35/SUM('Supporting data'!C35:C35)</f>
        <v>2.5155260352291995E-3</v>
      </c>
    </row>
    <row r="146" spans="2:9">
      <c r="B146" t="s">
        <v>13</v>
      </c>
      <c r="C146" s="57">
        <f>'Supporting data'!E47*'Supporting data'!D36/SUM('Supporting data'!C36:C36)</f>
        <v>0.1432187712985443</v>
      </c>
      <c r="D146" s="57">
        <v>1E-3</v>
      </c>
      <c r="E146" s="57">
        <v>1E-3</v>
      </c>
      <c r="I146" s="58"/>
    </row>
    <row r="148" spans="2:9">
      <c r="B148" t="s">
        <v>152</v>
      </c>
    </row>
    <row r="149" spans="2:9">
      <c r="C149" t="s">
        <v>15</v>
      </c>
      <c r="D149" t="s">
        <v>14</v>
      </c>
      <c r="E149" t="s">
        <v>6</v>
      </c>
    </row>
    <row r="150" spans="2:9">
      <c r="B150" t="s">
        <v>15</v>
      </c>
      <c r="C150">
        <v>0</v>
      </c>
      <c r="D150">
        <v>0</v>
      </c>
      <c r="E150">
        <v>0</v>
      </c>
    </row>
    <row r="151" spans="2:9">
      <c r="B151" t="s">
        <v>14</v>
      </c>
      <c r="C151">
        <v>1</v>
      </c>
      <c r="D151">
        <v>0</v>
      </c>
      <c r="E151">
        <v>0</v>
      </c>
    </row>
    <row r="152" spans="2:9">
      <c r="B152" t="s">
        <v>6</v>
      </c>
      <c r="C152">
        <v>1</v>
      </c>
      <c r="D152">
        <v>1</v>
      </c>
      <c r="E152">
        <v>0</v>
      </c>
    </row>
    <row r="154" spans="2:9">
      <c r="B154" t="s">
        <v>153</v>
      </c>
    </row>
    <row r="155" spans="2:9">
      <c r="C155" t="s">
        <v>102</v>
      </c>
      <c r="D155" t="s">
        <v>103</v>
      </c>
    </row>
    <row r="156" spans="2:9">
      <c r="B156" t="s">
        <v>104</v>
      </c>
      <c r="C156">
        <v>1</v>
      </c>
      <c r="D156">
        <v>0</v>
      </c>
    </row>
    <row r="157" spans="2:9">
      <c r="B157" t="s">
        <v>105</v>
      </c>
      <c r="C157">
        <v>0</v>
      </c>
      <c r="D157">
        <v>1</v>
      </c>
    </row>
    <row r="158" spans="2:9">
      <c r="B158" t="s">
        <v>106</v>
      </c>
      <c r="C158">
        <v>0</v>
      </c>
      <c r="D158">
        <v>1</v>
      </c>
    </row>
    <row r="159" spans="2:9">
      <c r="B159" t="s">
        <v>107</v>
      </c>
      <c r="C159">
        <v>1</v>
      </c>
      <c r="D159">
        <v>0</v>
      </c>
    </row>
    <row r="161" spans="2:16">
      <c r="B161" t="s">
        <v>154</v>
      </c>
    </row>
    <row r="163" spans="2:16">
      <c r="B163" t="s">
        <v>102</v>
      </c>
      <c r="C163">
        <v>0.85745700000000002</v>
      </c>
    </row>
    <row r="164" spans="2:16">
      <c r="B164" t="s">
        <v>103</v>
      </c>
      <c r="C164">
        <v>0.70259300000000002</v>
      </c>
    </row>
    <row r="166" spans="2:16">
      <c r="B166" t="s">
        <v>155</v>
      </c>
    </row>
    <row r="167" spans="2:16">
      <c r="B167" s="34"/>
      <c r="C167" s="33" t="s">
        <v>50</v>
      </c>
      <c r="D167" s="62" t="s">
        <v>180</v>
      </c>
      <c r="E167" s="33" t="s">
        <v>23</v>
      </c>
      <c r="F167" s="33" t="s">
        <v>84</v>
      </c>
      <c r="G167" s="33" t="s">
        <v>70</v>
      </c>
      <c r="H167" s="33" t="s">
        <v>28</v>
      </c>
      <c r="I167" s="64" t="s">
        <v>183</v>
      </c>
      <c r="J167" s="33" t="s">
        <v>30</v>
      </c>
      <c r="K167" s="33" t="s">
        <v>29</v>
      </c>
      <c r="L167" s="33" t="s">
        <v>68</v>
      </c>
      <c r="M167" s="33" t="s">
        <v>43</v>
      </c>
      <c r="N167" s="65" t="s">
        <v>182</v>
      </c>
      <c r="O167" s="33" t="s">
        <v>96</v>
      </c>
      <c r="P167" s="33" t="s">
        <v>66</v>
      </c>
    </row>
    <row r="168" spans="2:16">
      <c r="B168" s="33" t="s">
        <v>38</v>
      </c>
      <c r="C168" s="34">
        <v>0.3</v>
      </c>
      <c r="D168" s="34">
        <v>0.3</v>
      </c>
      <c r="E168" s="34">
        <v>0.3</v>
      </c>
      <c r="F168" s="34">
        <v>0.3</v>
      </c>
      <c r="G168" s="34">
        <v>0.3</v>
      </c>
      <c r="H168" s="34">
        <v>0.3</v>
      </c>
      <c r="I168" s="34">
        <v>0.3</v>
      </c>
      <c r="J168" s="34">
        <v>0.3</v>
      </c>
      <c r="K168" s="34">
        <v>0.3</v>
      </c>
      <c r="L168" s="34">
        <v>0.3</v>
      </c>
      <c r="M168" s="34">
        <v>0.3</v>
      </c>
      <c r="N168" s="34">
        <v>0.3</v>
      </c>
      <c r="O168" s="34">
        <v>0.3</v>
      </c>
      <c r="P168" s="34">
        <v>0.3</v>
      </c>
    </row>
    <row r="169" spans="2:16">
      <c r="B169" s="33" t="s">
        <v>37</v>
      </c>
      <c r="C169" s="34">
        <v>0.3</v>
      </c>
      <c r="D169" s="34">
        <v>0.3</v>
      </c>
      <c r="E169" s="34">
        <v>0.3</v>
      </c>
      <c r="F169" s="34">
        <v>0.3</v>
      </c>
      <c r="G169" s="34">
        <v>0.3</v>
      </c>
      <c r="H169" s="34">
        <v>0.3</v>
      </c>
      <c r="I169" s="34">
        <v>0.3</v>
      </c>
      <c r="J169" s="34">
        <v>0.3</v>
      </c>
      <c r="K169" s="34">
        <v>0.3</v>
      </c>
      <c r="L169" s="34">
        <v>0.3</v>
      </c>
      <c r="M169" s="34">
        <v>0.3</v>
      </c>
      <c r="N169" s="34">
        <v>0.3</v>
      </c>
      <c r="O169" s="34">
        <v>0.3</v>
      </c>
      <c r="P169" s="34">
        <v>0.3</v>
      </c>
    </row>
    <row r="170" spans="2:16">
      <c r="B170" s="33" t="s">
        <v>60</v>
      </c>
      <c r="C170" s="34">
        <v>0.06</v>
      </c>
      <c r="D170" s="34">
        <v>0.06</v>
      </c>
      <c r="E170" s="34">
        <v>0.06</v>
      </c>
      <c r="F170" s="34">
        <v>0.06</v>
      </c>
      <c r="G170" s="34">
        <v>0.06</v>
      </c>
      <c r="H170" s="34">
        <v>0.06</v>
      </c>
      <c r="I170" s="34">
        <v>0.06</v>
      </c>
      <c r="J170" s="34">
        <v>0.06</v>
      </c>
      <c r="K170" s="34">
        <v>0.06</v>
      </c>
      <c r="L170" s="34">
        <v>0.06</v>
      </c>
      <c r="M170" s="34">
        <v>0.06</v>
      </c>
      <c r="N170" s="34">
        <v>0.06</v>
      </c>
      <c r="O170" s="34">
        <v>0.06</v>
      </c>
      <c r="P170" s="34">
        <v>0.06</v>
      </c>
    </row>
    <row r="171" spans="2:16">
      <c r="B171" s="33" t="s">
        <v>35</v>
      </c>
      <c r="C171" s="34">
        <v>0.06</v>
      </c>
      <c r="D171" s="34">
        <v>0.06</v>
      </c>
      <c r="E171" s="34">
        <v>0.06</v>
      </c>
      <c r="F171" s="34">
        <v>0.06</v>
      </c>
      <c r="G171" s="34">
        <v>0.06</v>
      </c>
      <c r="H171" s="34">
        <v>0.06</v>
      </c>
      <c r="I171" s="34">
        <v>0.06</v>
      </c>
      <c r="J171" s="34">
        <v>0.06</v>
      </c>
      <c r="K171" s="34">
        <v>0.06</v>
      </c>
      <c r="L171" s="34">
        <v>0.06</v>
      </c>
      <c r="M171" s="34">
        <v>0.06</v>
      </c>
      <c r="N171" s="34">
        <v>0.06</v>
      </c>
      <c r="O171" s="34">
        <v>0.06</v>
      </c>
      <c r="P171" s="34">
        <v>0.06</v>
      </c>
    </row>
    <row r="172" spans="2:16">
      <c r="B172" s="33" t="s">
        <v>32</v>
      </c>
      <c r="C172" s="34">
        <v>0.06</v>
      </c>
      <c r="D172" s="34">
        <v>0.06</v>
      </c>
      <c r="E172" s="34">
        <v>0.06</v>
      </c>
      <c r="F172" s="34">
        <v>0.06</v>
      </c>
      <c r="G172" s="34">
        <v>0.06</v>
      </c>
      <c r="H172" s="34">
        <v>0.06</v>
      </c>
      <c r="I172" s="34">
        <v>0.06</v>
      </c>
      <c r="J172" s="34">
        <v>0.06</v>
      </c>
      <c r="K172" s="34">
        <v>0.06</v>
      </c>
      <c r="L172" s="34">
        <v>0.06</v>
      </c>
      <c r="M172" s="34">
        <v>0.06</v>
      </c>
      <c r="N172" s="34">
        <v>0.06</v>
      </c>
      <c r="O172" s="34">
        <v>0.06</v>
      </c>
      <c r="P172" s="34">
        <v>0.06</v>
      </c>
    </row>
    <row r="173" spans="2:16">
      <c r="B173" s="33" t="s">
        <v>36</v>
      </c>
      <c r="C173" s="34">
        <v>0.06</v>
      </c>
      <c r="D173" s="34">
        <v>0.06</v>
      </c>
      <c r="E173" s="34">
        <v>0.06</v>
      </c>
      <c r="F173" s="34">
        <v>0.06</v>
      </c>
      <c r="G173" s="34">
        <v>0.06</v>
      </c>
      <c r="H173" s="34">
        <v>0.06</v>
      </c>
      <c r="I173" s="34">
        <v>0.06</v>
      </c>
      <c r="J173" s="34">
        <v>0.06</v>
      </c>
      <c r="K173" s="34">
        <v>0.06</v>
      </c>
      <c r="L173" s="34">
        <v>0.06</v>
      </c>
      <c r="M173" s="34">
        <v>0.06</v>
      </c>
      <c r="N173" s="34">
        <v>0.06</v>
      </c>
      <c r="O173" s="34">
        <v>0.06</v>
      </c>
      <c r="P173" s="34">
        <v>0.06</v>
      </c>
    </row>
    <row r="174" spans="2:16">
      <c r="B174" s="33" t="s">
        <v>33</v>
      </c>
      <c r="C174" s="34">
        <v>0.06</v>
      </c>
      <c r="D174" s="34">
        <v>0.06</v>
      </c>
      <c r="E174" s="34">
        <v>0.06</v>
      </c>
      <c r="F174" s="34">
        <v>0.06</v>
      </c>
      <c r="G174" s="34">
        <v>0.06</v>
      </c>
      <c r="H174" s="34">
        <v>0.06</v>
      </c>
      <c r="I174" s="34">
        <v>0.06</v>
      </c>
      <c r="J174" s="34">
        <v>0.06</v>
      </c>
      <c r="K174" s="34">
        <v>0.06</v>
      </c>
      <c r="L174" s="34">
        <v>0.06</v>
      </c>
      <c r="M174" s="34">
        <v>0.06</v>
      </c>
      <c r="N174" s="34">
        <v>0.06</v>
      </c>
      <c r="O174" s="34">
        <v>0.06</v>
      </c>
      <c r="P174" s="34">
        <v>0.06</v>
      </c>
    </row>
    <row r="175" spans="2:16">
      <c r="B175" s="33" t="s">
        <v>34</v>
      </c>
      <c r="C175" s="34">
        <v>0.06</v>
      </c>
      <c r="D175" s="34">
        <v>0.06</v>
      </c>
      <c r="E175" s="34">
        <v>0.06</v>
      </c>
      <c r="F175" s="34">
        <v>0.06</v>
      </c>
      <c r="G175" s="34">
        <v>0.06</v>
      </c>
      <c r="H175" s="34">
        <v>0.06</v>
      </c>
      <c r="I175" s="34">
        <v>0.06</v>
      </c>
      <c r="J175" s="34">
        <v>0.06</v>
      </c>
      <c r="K175" s="34">
        <v>0.06</v>
      </c>
      <c r="L175" s="34">
        <v>0.06</v>
      </c>
      <c r="M175" s="34">
        <v>0.06</v>
      </c>
      <c r="N175" s="34">
        <v>0.06</v>
      </c>
      <c r="O175" s="34">
        <v>0.06</v>
      </c>
      <c r="P175" s="34">
        <v>0.06</v>
      </c>
    </row>
    <row r="176" spans="2:16">
      <c r="B176" s="33" t="s">
        <v>43</v>
      </c>
      <c r="C176" s="34">
        <v>0.06</v>
      </c>
      <c r="D176" s="34">
        <v>0.06</v>
      </c>
      <c r="E176" s="34">
        <v>0.06</v>
      </c>
      <c r="F176" s="34">
        <v>0.06</v>
      </c>
      <c r="G176" s="34">
        <v>0.06</v>
      </c>
      <c r="H176" s="34">
        <v>0.06</v>
      </c>
      <c r="I176" s="34">
        <v>0.06</v>
      </c>
      <c r="J176" s="34">
        <v>0.06</v>
      </c>
      <c r="K176" s="34">
        <v>0.06</v>
      </c>
      <c r="L176" s="34">
        <v>0.06</v>
      </c>
      <c r="M176" s="34">
        <v>0.06</v>
      </c>
      <c r="N176" s="34">
        <v>0.06</v>
      </c>
      <c r="O176" s="34">
        <v>0.06</v>
      </c>
      <c r="P176" s="34">
        <v>0.06</v>
      </c>
    </row>
    <row r="177" spans="2:16">
      <c r="B177" s="65" t="s">
        <v>182</v>
      </c>
      <c r="C177" s="34">
        <v>0.06</v>
      </c>
      <c r="D177" s="34">
        <v>0.06</v>
      </c>
      <c r="E177" s="34">
        <v>0.06</v>
      </c>
      <c r="F177" s="34">
        <v>0.06</v>
      </c>
      <c r="G177" s="34">
        <v>0.06</v>
      </c>
      <c r="H177" s="34">
        <v>0.06</v>
      </c>
      <c r="I177" s="34">
        <v>0.06</v>
      </c>
      <c r="J177" s="34">
        <v>0.06</v>
      </c>
      <c r="K177" s="34">
        <v>0.06</v>
      </c>
      <c r="L177" s="34">
        <v>0.06</v>
      </c>
      <c r="M177" s="34">
        <v>0.06</v>
      </c>
      <c r="N177" s="34">
        <v>0.06</v>
      </c>
      <c r="O177" s="34">
        <v>0.06</v>
      </c>
      <c r="P177" s="34">
        <v>0.06</v>
      </c>
    </row>
    <row r="178" spans="2:16">
      <c r="B178" s="33" t="s">
        <v>52</v>
      </c>
      <c r="C178" s="34">
        <v>0.06</v>
      </c>
      <c r="D178" s="34">
        <v>0.06</v>
      </c>
      <c r="E178" s="34">
        <v>0.06</v>
      </c>
      <c r="F178" s="34">
        <v>0.06</v>
      </c>
      <c r="G178" s="34">
        <v>0.06</v>
      </c>
      <c r="H178" s="34">
        <v>0.06</v>
      </c>
      <c r="I178" s="34">
        <v>0.06</v>
      </c>
      <c r="J178" s="34">
        <v>0.06</v>
      </c>
      <c r="K178" s="34">
        <v>0.06</v>
      </c>
      <c r="L178" s="34">
        <v>0.06</v>
      </c>
      <c r="M178" s="34">
        <v>0.06</v>
      </c>
      <c r="N178" s="34">
        <v>0.06</v>
      </c>
      <c r="O178" s="34">
        <v>0.06</v>
      </c>
      <c r="P178" s="34">
        <v>0.06</v>
      </c>
    </row>
    <row r="179" spans="2:16">
      <c r="B179" s="33" t="s">
        <v>59</v>
      </c>
      <c r="C179" s="34">
        <v>0.06</v>
      </c>
      <c r="D179" s="34">
        <v>0.06</v>
      </c>
      <c r="E179" s="34">
        <v>0.06</v>
      </c>
      <c r="F179" s="34">
        <v>0.06</v>
      </c>
      <c r="G179" s="34">
        <v>0.06</v>
      </c>
      <c r="H179" s="34">
        <v>0.06</v>
      </c>
      <c r="I179" s="34">
        <v>0.06</v>
      </c>
      <c r="J179" s="34">
        <v>0.06</v>
      </c>
      <c r="K179" s="34">
        <v>0.06</v>
      </c>
      <c r="L179" s="34">
        <v>0.06</v>
      </c>
      <c r="M179" s="34">
        <v>0.06</v>
      </c>
      <c r="N179" s="34">
        <v>0.06</v>
      </c>
      <c r="O179" s="34">
        <v>0.06</v>
      </c>
      <c r="P179" s="34">
        <v>0.06</v>
      </c>
    </row>
    <row r="180" spans="2:16">
      <c r="B180" s="33" t="s">
        <v>84</v>
      </c>
      <c r="C180" s="34">
        <v>0.06</v>
      </c>
      <c r="D180" s="34">
        <v>0.06</v>
      </c>
      <c r="E180" s="34">
        <v>0.06</v>
      </c>
      <c r="F180" s="34">
        <v>0.06</v>
      </c>
      <c r="G180" s="34">
        <v>0.06</v>
      </c>
      <c r="H180" s="34">
        <v>0.06</v>
      </c>
      <c r="I180" s="34">
        <v>0.06</v>
      </c>
      <c r="J180" s="34">
        <v>0.06</v>
      </c>
      <c r="K180" s="34">
        <v>0.06</v>
      </c>
      <c r="L180" s="34">
        <v>0.06</v>
      </c>
      <c r="M180" s="34">
        <v>0.06</v>
      </c>
      <c r="N180" s="34">
        <v>0.06</v>
      </c>
      <c r="O180" s="34">
        <v>0.06</v>
      </c>
      <c r="P180" s="34">
        <v>0.06</v>
      </c>
    </row>
    <row r="181" spans="2:16">
      <c r="B181" s="33" t="s">
        <v>70</v>
      </c>
      <c r="C181" s="34">
        <v>0.06</v>
      </c>
      <c r="D181" s="34">
        <v>0.06</v>
      </c>
      <c r="E181" s="34">
        <v>0.06</v>
      </c>
      <c r="F181" s="34">
        <v>0.06</v>
      </c>
      <c r="G181" s="34">
        <v>0.06</v>
      </c>
      <c r="H181" s="34">
        <v>0.06</v>
      </c>
      <c r="I181" s="34">
        <v>0.06</v>
      </c>
      <c r="J181" s="34">
        <v>0.06</v>
      </c>
      <c r="K181" s="34">
        <v>0.06</v>
      </c>
      <c r="L181" s="34">
        <v>0.06</v>
      </c>
      <c r="M181" s="34">
        <v>0.06</v>
      </c>
      <c r="N181" s="34">
        <v>0.06</v>
      </c>
      <c r="O181" s="34">
        <v>0.06</v>
      </c>
      <c r="P181" s="34">
        <v>0.06</v>
      </c>
    </row>
    <row r="182" spans="2:16">
      <c r="B182" s="33" t="s">
        <v>96</v>
      </c>
      <c r="C182" s="34">
        <v>0.06</v>
      </c>
      <c r="D182" s="34">
        <v>0.06</v>
      </c>
      <c r="E182" s="34">
        <v>0.06</v>
      </c>
      <c r="F182" s="34">
        <v>0.06</v>
      </c>
      <c r="G182" s="34">
        <v>0.06</v>
      </c>
      <c r="H182" s="34">
        <v>0.06</v>
      </c>
      <c r="I182" s="34">
        <v>0.06</v>
      </c>
      <c r="J182" s="34">
        <v>0.06</v>
      </c>
      <c r="K182" s="34">
        <v>0.06</v>
      </c>
      <c r="L182" s="34">
        <v>0.06</v>
      </c>
      <c r="M182" s="34">
        <v>0.06</v>
      </c>
      <c r="N182" s="34">
        <v>0.06</v>
      </c>
      <c r="O182" s="34">
        <v>0.06</v>
      </c>
      <c r="P182" s="34">
        <v>0.06</v>
      </c>
    </row>
    <row r="183" spans="2:16">
      <c r="B183" s="33" t="s">
        <v>66</v>
      </c>
      <c r="C183" s="34">
        <v>0.06</v>
      </c>
      <c r="D183" s="34">
        <v>0.06</v>
      </c>
      <c r="E183" s="34">
        <v>0.06</v>
      </c>
      <c r="F183" s="34">
        <v>0.06</v>
      </c>
      <c r="G183" s="34">
        <v>0.06</v>
      </c>
      <c r="H183" s="34">
        <v>0.06</v>
      </c>
      <c r="I183" s="34">
        <v>0.06</v>
      </c>
      <c r="J183" s="34">
        <v>0.06</v>
      </c>
      <c r="K183" s="34">
        <v>0.06</v>
      </c>
      <c r="L183" s="34">
        <v>0.06</v>
      </c>
      <c r="M183" s="34">
        <v>0.06</v>
      </c>
      <c r="N183" s="34">
        <v>0.06</v>
      </c>
      <c r="O183" s="34">
        <v>0.06</v>
      </c>
      <c r="P183" s="34">
        <v>0.06</v>
      </c>
    </row>
    <row r="184" spans="2:16">
      <c r="B184" s="33" t="s">
        <v>100</v>
      </c>
      <c r="C184" s="34">
        <v>0.06</v>
      </c>
      <c r="D184" s="34">
        <v>0.06</v>
      </c>
      <c r="E184" s="34">
        <v>0.06</v>
      </c>
      <c r="F184" s="34">
        <v>0.06</v>
      </c>
      <c r="G184" s="34">
        <v>0.06</v>
      </c>
      <c r="H184" s="34">
        <v>0.06</v>
      </c>
      <c r="I184" s="34">
        <v>0.06</v>
      </c>
      <c r="J184" s="34">
        <v>0.06</v>
      </c>
      <c r="K184" s="34">
        <v>0.06</v>
      </c>
      <c r="L184" s="34">
        <v>0.06</v>
      </c>
      <c r="M184" s="34">
        <v>0.06</v>
      </c>
      <c r="N184" s="34">
        <v>0.06</v>
      </c>
      <c r="O184" s="34">
        <v>0.06</v>
      </c>
      <c r="P184" s="34">
        <v>0.06</v>
      </c>
    </row>
    <row r="185" spans="2:16">
      <c r="B185" s="33" t="s">
        <v>87</v>
      </c>
      <c r="C185" s="34">
        <v>0.06</v>
      </c>
      <c r="D185" s="34">
        <v>0.06</v>
      </c>
      <c r="E185" s="34">
        <v>0.06</v>
      </c>
      <c r="F185" s="34">
        <v>0.06</v>
      </c>
      <c r="G185" s="34">
        <v>0.06</v>
      </c>
      <c r="H185" s="34">
        <v>0.06</v>
      </c>
      <c r="I185" s="34">
        <v>0.06</v>
      </c>
      <c r="J185" s="34">
        <v>0.06</v>
      </c>
      <c r="K185" s="34">
        <v>0.06</v>
      </c>
      <c r="L185" s="34">
        <v>0.06</v>
      </c>
      <c r="M185" s="34">
        <v>0.06</v>
      </c>
      <c r="N185" s="34">
        <v>0.06</v>
      </c>
      <c r="O185" s="34">
        <v>0.06</v>
      </c>
      <c r="P185" s="34">
        <v>0.06</v>
      </c>
    </row>
    <row r="186" spans="2:16">
      <c r="B186" s="35" t="s">
        <v>88</v>
      </c>
      <c r="C186" s="34">
        <v>0.06</v>
      </c>
      <c r="D186" s="34">
        <v>0.06</v>
      </c>
      <c r="E186" s="34">
        <v>0.06</v>
      </c>
      <c r="F186" s="34">
        <v>0.06</v>
      </c>
      <c r="G186" s="34">
        <v>0.06</v>
      </c>
      <c r="H186" s="34">
        <v>0.06</v>
      </c>
      <c r="I186" s="34">
        <v>0.06</v>
      </c>
      <c r="J186" s="34">
        <v>0.06</v>
      </c>
      <c r="K186" s="34">
        <v>0.06</v>
      </c>
      <c r="L186" s="34">
        <v>0.06</v>
      </c>
      <c r="M186" s="34">
        <v>0.06</v>
      </c>
      <c r="N186" s="34">
        <v>0.06</v>
      </c>
      <c r="O186" s="34">
        <v>0.06</v>
      </c>
      <c r="P186" s="34">
        <v>0.06</v>
      </c>
    </row>
    <row r="187" spans="2:16">
      <c r="B187" s="35" t="s">
        <v>89</v>
      </c>
      <c r="C187" s="34">
        <v>0.06</v>
      </c>
      <c r="D187" s="34">
        <v>0.06</v>
      </c>
      <c r="E187" s="34">
        <v>0.06</v>
      </c>
      <c r="F187" s="34">
        <v>0.06</v>
      </c>
      <c r="G187" s="34">
        <v>0.06</v>
      </c>
      <c r="H187" s="34">
        <v>0.06</v>
      </c>
      <c r="I187" s="34">
        <v>0.06</v>
      </c>
      <c r="J187" s="34">
        <v>0.06</v>
      </c>
      <c r="K187" s="34">
        <v>0.06</v>
      </c>
      <c r="L187" s="34">
        <v>0.06</v>
      </c>
      <c r="M187" s="34">
        <v>0.06</v>
      </c>
      <c r="N187" s="34">
        <v>0.06</v>
      </c>
      <c r="O187" s="34">
        <v>0.06</v>
      </c>
      <c r="P187" s="34">
        <v>0.06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B2:R218"/>
  <sheetViews>
    <sheetView topLeftCell="A142" workbookViewId="0">
      <selection activeCell="G36" sqref="G36"/>
    </sheetView>
  </sheetViews>
  <sheetFormatPr defaultRowHeight="15"/>
  <cols>
    <col min="2" max="2" width="11" customWidth="1"/>
    <col min="5" max="6" width="11.5703125" bestFit="1" customWidth="1"/>
    <col min="14" max="14" width="9.5703125" bestFit="1" customWidth="1"/>
  </cols>
  <sheetData>
    <row r="2" spans="2:9">
      <c r="B2" t="s">
        <v>145</v>
      </c>
    </row>
    <row r="3" spans="2:9">
      <c r="D3" s="14" t="s">
        <v>0</v>
      </c>
      <c r="E3" s="15" t="s">
        <v>1</v>
      </c>
      <c r="F3" s="15" t="s">
        <v>2</v>
      </c>
      <c r="G3" s="15" t="s">
        <v>3</v>
      </c>
      <c r="H3" s="15" t="s">
        <v>4</v>
      </c>
      <c r="I3" s="16" t="s">
        <v>5</v>
      </c>
    </row>
    <row r="4" spans="2:9">
      <c r="B4" s="1" t="s">
        <v>6</v>
      </c>
      <c r="C4" s="5" t="s">
        <v>7</v>
      </c>
      <c r="D4" s="11">
        <v>0.72597722768138206</v>
      </c>
      <c r="E4" s="4">
        <v>0</v>
      </c>
      <c r="F4" s="4">
        <v>0</v>
      </c>
      <c r="G4" s="4">
        <v>0</v>
      </c>
      <c r="H4" s="4">
        <v>0</v>
      </c>
      <c r="I4" s="5">
        <v>0</v>
      </c>
    </row>
    <row r="5" spans="2:9">
      <c r="B5" s="2" t="s">
        <v>6</v>
      </c>
      <c r="C5" s="8" t="s">
        <v>8</v>
      </c>
      <c r="D5" s="12">
        <v>2.3880846969148339</v>
      </c>
      <c r="E5" s="7">
        <v>0</v>
      </c>
      <c r="F5" s="7">
        <v>0</v>
      </c>
      <c r="G5" s="7">
        <v>0</v>
      </c>
      <c r="H5" s="7">
        <v>0</v>
      </c>
      <c r="I5" s="8">
        <v>0</v>
      </c>
    </row>
    <row r="6" spans="2:9">
      <c r="B6" s="2" t="s">
        <v>6</v>
      </c>
      <c r="C6" s="8" t="s">
        <v>9</v>
      </c>
      <c r="D6" s="12">
        <v>4.3093234466334822</v>
      </c>
      <c r="E6" s="7">
        <v>0</v>
      </c>
      <c r="F6" s="7">
        <v>0</v>
      </c>
      <c r="G6" s="7">
        <v>0</v>
      </c>
      <c r="H6" s="7">
        <v>0</v>
      </c>
      <c r="I6" s="8">
        <v>0</v>
      </c>
    </row>
    <row r="7" spans="2:9">
      <c r="B7" s="2" t="s">
        <v>6</v>
      </c>
      <c r="C7" s="8" t="s">
        <v>10</v>
      </c>
      <c r="D7" s="12">
        <v>4.7305072793523504</v>
      </c>
      <c r="E7" s="28">
        <v>0</v>
      </c>
      <c r="F7" s="7">
        <v>0</v>
      </c>
      <c r="G7" s="7">
        <v>0</v>
      </c>
      <c r="H7" s="7">
        <v>0</v>
      </c>
      <c r="I7" s="8">
        <v>0</v>
      </c>
    </row>
    <row r="8" spans="2:9">
      <c r="B8" s="2" t="s">
        <v>6</v>
      </c>
      <c r="C8" s="8" t="s">
        <v>11</v>
      </c>
      <c r="D8" s="12">
        <v>4.0662202348113805</v>
      </c>
      <c r="E8" s="7">
        <v>0</v>
      </c>
      <c r="F8" s="7">
        <v>0</v>
      </c>
      <c r="G8" s="7">
        <v>0</v>
      </c>
      <c r="H8" s="7">
        <v>0</v>
      </c>
      <c r="I8" s="8">
        <v>0</v>
      </c>
    </row>
    <row r="9" spans="2:9">
      <c r="B9" s="2" t="s">
        <v>6</v>
      </c>
      <c r="C9" s="8" t="s">
        <v>12</v>
      </c>
      <c r="D9" s="12">
        <v>8.5770974576656762</v>
      </c>
      <c r="E9" s="7">
        <v>0</v>
      </c>
      <c r="F9" s="7">
        <v>0</v>
      </c>
      <c r="G9" s="7">
        <v>0</v>
      </c>
      <c r="H9" s="7">
        <v>0</v>
      </c>
      <c r="I9" s="8">
        <v>0</v>
      </c>
    </row>
    <row r="10" spans="2:9">
      <c r="B10" s="3" t="s">
        <v>6</v>
      </c>
      <c r="C10" s="8" t="s">
        <v>13</v>
      </c>
      <c r="D10" s="13">
        <v>3.1291471656908936</v>
      </c>
      <c r="E10" s="9">
        <v>0</v>
      </c>
      <c r="F10" s="9">
        <v>0</v>
      </c>
      <c r="G10" s="9">
        <v>0</v>
      </c>
      <c r="H10" s="9">
        <v>0</v>
      </c>
      <c r="I10" s="10">
        <v>0</v>
      </c>
    </row>
    <row r="11" spans="2:9">
      <c r="B11" s="6" t="s">
        <v>14</v>
      </c>
      <c r="C11" s="1" t="s">
        <v>7</v>
      </c>
      <c r="D11" s="11">
        <v>0</v>
      </c>
      <c r="E11" s="17">
        <v>0</v>
      </c>
      <c r="F11" s="17">
        <v>0.01</v>
      </c>
      <c r="G11" s="17">
        <v>9.9272939999999998</v>
      </c>
      <c r="H11" s="17">
        <v>0.44369500000000001</v>
      </c>
      <c r="I11" s="18">
        <v>9.6360363949477681E-2</v>
      </c>
    </row>
    <row r="12" spans="2:9">
      <c r="B12" s="6" t="s">
        <v>14</v>
      </c>
      <c r="C12" s="2" t="s">
        <v>8</v>
      </c>
      <c r="D12" s="12">
        <v>0.49410715199999999</v>
      </c>
      <c r="E12" s="19">
        <v>49.410715199999999</v>
      </c>
      <c r="F12" s="19">
        <v>0.02</v>
      </c>
      <c r="G12" s="19">
        <v>14.477138</v>
      </c>
      <c r="H12" s="19">
        <v>1.1186590000000001</v>
      </c>
      <c r="I12" s="20">
        <v>0.19421678996461886</v>
      </c>
    </row>
    <row r="13" spans="2:9">
      <c r="B13" s="6" t="s">
        <v>14</v>
      </c>
      <c r="C13" s="2" t="s">
        <v>9</v>
      </c>
      <c r="D13" s="12">
        <v>1.2861828393600001</v>
      </c>
      <c r="E13" s="19">
        <v>81.498741472000006</v>
      </c>
      <c r="F13" s="19">
        <v>0.04</v>
      </c>
      <c r="G13" s="19">
        <v>7.5787069999999996</v>
      </c>
      <c r="H13" s="19">
        <v>2.2916539999999999</v>
      </c>
      <c r="I13" s="20">
        <v>0.42032958989641855</v>
      </c>
    </row>
    <row r="14" spans="2:9">
      <c r="B14" s="6" t="s">
        <v>14</v>
      </c>
      <c r="C14" s="2" t="s">
        <v>10</v>
      </c>
      <c r="D14" s="12">
        <v>1.9030695788400001</v>
      </c>
      <c r="E14" s="19">
        <v>77.187001744</v>
      </c>
      <c r="F14" s="19">
        <v>0.06</v>
      </c>
      <c r="G14" s="19">
        <v>3.002723</v>
      </c>
      <c r="H14" s="19">
        <v>2.2782179999999999</v>
      </c>
      <c r="I14" s="20">
        <v>0.62956017762119332</v>
      </c>
    </row>
    <row r="15" spans="2:9">
      <c r="B15" s="6" t="s">
        <v>14</v>
      </c>
      <c r="C15" s="2" t="s">
        <v>11</v>
      </c>
      <c r="D15" s="12">
        <v>2.5480481442000005</v>
      </c>
      <c r="E15" s="19">
        <v>53.142785680000003</v>
      </c>
      <c r="F15" s="19">
        <v>0.08</v>
      </c>
      <c r="G15" s="19">
        <v>1.482353</v>
      </c>
      <c r="H15" s="19">
        <v>1.7822549999999999</v>
      </c>
      <c r="I15" s="20">
        <v>0.74493246865865081</v>
      </c>
    </row>
    <row r="16" spans="2:9">
      <c r="B16" s="6" t="s">
        <v>14</v>
      </c>
      <c r="C16" s="2" t="s">
        <v>12</v>
      </c>
      <c r="D16" s="12">
        <v>6.8098148566800001</v>
      </c>
      <c r="E16" s="19">
        <v>154.668886902</v>
      </c>
      <c r="F16" s="19">
        <v>9.2999999999999999E-2</v>
      </c>
      <c r="G16" s="19">
        <v>1.326424</v>
      </c>
      <c r="H16" s="19">
        <v>4.0877400000000002</v>
      </c>
      <c r="I16" s="20">
        <v>0.86369750100188125</v>
      </c>
    </row>
    <row r="17" spans="2:9">
      <c r="B17" s="6" t="s">
        <v>14</v>
      </c>
      <c r="C17" s="3" t="s">
        <v>13</v>
      </c>
      <c r="D17" s="13">
        <v>1.9925014265200001</v>
      </c>
      <c r="E17" s="21">
        <v>45.254971578000003</v>
      </c>
      <c r="F17" s="21">
        <v>9.2999999999999999E-2</v>
      </c>
      <c r="G17" s="21">
        <v>0.400368</v>
      </c>
      <c r="H17" s="21">
        <v>3.6124960000000002</v>
      </c>
      <c r="I17" s="22">
        <v>0.85946669689012178</v>
      </c>
    </row>
    <row r="18" spans="2:9">
      <c r="B18" s="1" t="s">
        <v>15</v>
      </c>
      <c r="C18" s="8" t="s">
        <v>7</v>
      </c>
      <c r="D18" s="11">
        <v>0</v>
      </c>
      <c r="E18" s="17">
        <v>0</v>
      </c>
      <c r="F18" s="17">
        <v>0.1</v>
      </c>
      <c r="G18" s="17">
        <v>18.692162101575811</v>
      </c>
      <c r="H18" s="17">
        <v>0.44369500000000001</v>
      </c>
      <c r="I18" s="18">
        <v>0.10357839387267419</v>
      </c>
    </row>
    <row r="19" spans="2:9">
      <c r="B19" s="2" t="s">
        <v>15</v>
      </c>
      <c r="C19" s="8" t="s">
        <v>8</v>
      </c>
      <c r="D19" s="12">
        <v>4.9762653999999999</v>
      </c>
      <c r="E19" s="19">
        <v>49.762653999999991</v>
      </c>
      <c r="F19" s="19">
        <v>0.14416666666666664</v>
      </c>
      <c r="G19" s="19">
        <v>17.993147982325382</v>
      </c>
      <c r="H19" s="19">
        <v>1.1186590000000001</v>
      </c>
      <c r="I19" s="20">
        <v>0.19559263428755227</v>
      </c>
    </row>
    <row r="20" spans="2:9">
      <c r="B20" s="2" t="s">
        <v>15</v>
      </c>
      <c r="C20" s="8" t="s">
        <v>9</v>
      </c>
      <c r="D20" s="12">
        <v>3.91970632</v>
      </c>
      <c r="E20" s="19">
        <v>39.197063200000002</v>
      </c>
      <c r="F20" s="19">
        <v>0.15</v>
      </c>
      <c r="G20" s="19">
        <v>10.993129416396934</v>
      </c>
      <c r="H20" s="19">
        <v>2.2916539999999999</v>
      </c>
      <c r="I20" s="20">
        <v>0.42750108635689826</v>
      </c>
    </row>
    <row r="21" spans="2:9">
      <c r="B21" s="2" t="s">
        <v>15</v>
      </c>
      <c r="C21" s="8" t="s">
        <v>10</v>
      </c>
      <c r="D21" s="12">
        <v>7.0478779613500002</v>
      </c>
      <c r="E21" s="19">
        <v>54.826261309000003</v>
      </c>
      <c r="F21" s="19">
        <v>0.19350000000000001</v>
      </c>
      <c r="G21" s="19">
        <v>4.215651288245315</v>
      </c>
      <c r="H21" s="19">
        <v>2.2782179999999999</v>
      </c>
      <c r="I21" s="20">
        <v>0.65595362897919174</v>
      </c>
    </row>
    <row r="22" spans="2:9">
      <c r="B22" s="2" t="s">
        <v>15</v>
      </c>
      <c r="C22" s="8" t="s">
        <v>11</v>
      </c>
      <c r="D22" s="12">
        <v>9.0516045999999992</v>
      </c>
      <c r="E22" s="19">
        <v>65.742104499999996</v>
      </c>
      <c r="F22" s="19">
        <v>0.25</v>
      </c>
      <c r="G22" s="19">
        <v>1.9984877959965928</v>
      </c>
      <c r="H22" s="19">
        <v>1.7822549999999999</v>
      </c>
      <c r="I22" s="20">
        <v>0.80324579356902093</v>
      </c>
    </row>
    <row r="23" spans="2:9">
      <c r="B23" s="2" t="s">
        <v>15</v>
      </c>
      <c r="C23" s="8" t="s">
        <v>12</v>
      </c>
      <c r="D23" s="12">
        <v>37.654665317904538</v>
      </c>
      <c r="E23" s="19">
        <v>198.16501291656817</v>
      </c>
      <c r="F23" s="19">
        <v>0.27605909090909092</v>
      </c>
      <c r="G23" s="19">
        <v>1.7716588832197615</v>
      </c>
      <c r="H23" s="19">
        <v>4.0877400000000002</v>
      </c>
      <c r="I23" s="20">
        <v>0.9292286835364918</v>
      </c>
    </row>
    <row r="24" spans="2:9">
      <c r="B24" s="3" t="s">
        <v>15</v>
      </c>
      <c r="C24" s="10" t="s">
        <v>13</v>
      </c>
      <c r="D24" s="13">
        <v>24.496477489099998</v>
      </c>
      <c r="E24" s="21">
        <v>105.81044842</v>
      </c>
      <c r="F24" s="21">
        <v>0.33200000000000002</v>
      </c>
      <c r="G24" s="21">
        <v>0.53448863884156728</v>
      </c>
      <c r="H24" s="21">
        <v>3.6124960000000002</v>
      </c>
      <c r="I24" s="22">
        <v>0.9807901768648416</v>
      </c>
    </row>
    <row r="26" spans="2:9">
      <c r="B26" t="s">
        <v>144</v>
      </c>
    </row>
    <row r="27" spans="2:9">
      <c r="C27" s="27" t="s">
        <v>123</v>
      </c>
      <c r="D27" s="27" t="s">
        <v>130</v>
      </c>
      <c r="E27" s="27" t="s">
        <v>131</v>
      </c>
      <c r="F27" s="27" t="s">
        <v>132</v>
      </c>
      <c r="G27" s="27" t="s">
        <v>133</v>
      </c>
    </row>
    <row r="28" spans="2:9">
      <c r="B28" s="24" t="s">
        <v>16</v>
      </c>
      <c r="C28" s="11">
        <v>0.75660858333333336</v>
      </c>
      <c r="D28" s="4">
        <v>0.5</v>
      </c>
      <c r="E28" s="4">
        <v>-0.65</v>
      </c>
      <c r="F28" s="4">
        <v>0.8</v>
      </c>
      <c r="G28" s="5">
        <v>0.16600000000000001</v>
      </c>
    </row>
    <row r="29" spans="2:9">
      <c r="B29" s="25" t="s">
        <v>17</v>
      </c>
      <c r="C29" s="12">
        <v>0.50400258333333336</v>
      </c>
      <c r="D29" s="7">
        <v>0.5</v>
      </c>
      <c r="E29" s="7">
        <v>-0.65</v>
      </c>
      <c r="F29" s="7">
        <v>0.8</v>
      </c>
      <c r="G29" s="8">
        <v>0.16600000000000001</v>
      </c>
    </row>
    <row r="30" spans="2:9">
      <c r="B30" s="25" t="s">
        <v>18</v>
      </c>
      <c r="C30" s="12">
        <v>0.21741433333333335</v>
      </c>
      <c r="D30" s="7">
        <v>1.5</v>
      </c>
      <c r="E30" s="7">
        <v>-1.65</v>
      </c>
      <c r="F30" s="7">
        <v>0.8</v>
      </c>
      <c r="G30" s="8">
        <v>0.2258</v>
      </c>
    </row>
    <row r="31" spans="2:9">
      <c r="B31" s="25" t="s">
        <v>19</v>
      </c>
      <c r="C31" s="12">
        <v>6.7564083333333344E-2</v>
      </c>
      <c r="D31" s="7">
        <v>1.5</v>
      </c>
      <c r="E31" s="7">
        <v>-1.65</v>
      </c>
      <c r="F31" s="7">
        <v>0.8</v>
      </c>
      <c r="G31" s="8">
        <v>0.2258</v>
      </c>
    </row>
    <row r="32" spans="2:9">
      <c r="B32" s="25" t="s">
        <v>20</v>
      </c>
      <c r="C32" s="12">
        <v>0.11348816666666665</v>
      </c>
      <c r="D32" s="7">
        <v>1.5</v>
      </c>
      <c r="E32" s="7">
        <v>-1.65</v>
      </c>
      <c r="F32" s="7">
        <v>0.8</v>
      </c>
      <c r="G32" s="8">
        <v>0.2258</v>
      </c>
    </row>
    <row r="33" spans="2:7">
      <c r="B33" s="25" t="s">
        <v>21</v>
      </c>
      <c r="C33" s="12">
        <v>0.4375655</v>
      </c>
      <c r="D33" s="7">
        <v>1.5</v>
      </c>
      <c r="E33" s="7">
        <v>-1.65</v>
      </c>
      <c r="F33" s="7">
        <v>0.8</v>
      </c>
      <c r="G33" s="8">
        <v>0.2258</v>
      </c>
    </row>
    <row r="34" spans="2:7">
      <c r="B34" s="25" t="s">
        <v>22</v>
      </c>
      <c r="C34" s="12">
        <v>0.20317391666666665</v>
      </c>
      <c r="D34" s="7">
        <v>1.5</v>
      </c>
      <c r="E34" s="7">
        <v>-1.65</v>
      </c>
      <c r="F34" s="7">
        <v>0.9</v>
      </c>
      <c r="G34" s="8">
        <v>7.17E-2</v>
      </c>
    </row>
    <row r="35" spans="2:7">
      <c r="B35" s="25" t="s">
        <v>23</v>
      </c>
      <c r="C35" s="12">
        <v>7.7807500000000002E-2</v>
      </c>
      <c r="D35" s="7">
        <v>1.5</v>
      </c>
      <c r="E35" s="7">
        <v>-1.65</v>
      </c>
      <c r="F35" s="7">
        <v>0.9</v>
      </c>
      <c r="G35" s="8">
        <v>0.16699999999999998</v>
      </c>
    </row>
    <row r="36" spans="2:7">
      <c r="B36" s="25" t="s">
        <v>180</v>
      </c>
      <c r="C36" s="12">
        <f>'MSC0506'!C36+'MSC0506'!C61+'MSC0506'!C63</f>
        <v>9.08915E-2</v>
      </c>
      <c r="D36" s="7">
        <v>1.5</v>
      </c>
      <c r="E36" s="7">
        <v>-1.65</v>
      </c>
      <c r="F36" s="7">
        <v>0.9</v>
      </c>
      <c r="G36" s="8">
        <v>0.16699999999999998</v>
      </c>
    </row>
    <row r="37" spans="2:7">
      <c r="B37" s="25" t="s">
        <v>25</v>
      </c>
      <c r="C37" s="12">
        <v>0.362705</v>
      </c>
      <c r="D37" s="7">
        <v>1.5</v>
      </c>
      <c r="E37" s="7">
        <v>-1.65</v>
      </c>
      <c r="F37" s="7">
        <v>0.8</v>
      </c>
      <c r="G37" s="8">
        <v>0.2258</v>
      </c>
    </row>
    <row r="38" spans="2:7">
      <c r="B38" s="25" t="s">
        <v>26</v>
      </c>
      <c r="C38" s="12">
        <v>1.7379999999999997E-3</v>
      </c>
      <c r="D38" s="7">
        <v>1.5</v>
      </c>
      <c r="E38" s="7">
        <v>-1.65</v>
      </c>
      <c r="F38" s="7">
        <v>0.8</v>
      </c>
      <c r="G38" s="8">
        <v>0.16600000000000001</v>
      </c>
    </row>
    <row r="39" spans="2:7">
      <c r="B39" s="25" t="s">
        <v>27</v>
      </c>
      <c r="C39" s="12">
        <v>1.3535416666666666E-2</v>
      </c>
      <c r="D39" s="7">
        <v>1.5</v>
      </c>
      <c r="E39" s="7">
        <v>-1.65</v>
      </c>
      <c r="F39" s="7">
        <v>0.8</v>
      </c>
      <c r="G39" s="8">
        <v>0.15010000000000001</v>
      </c>
    </row>
    <row r="40" spans="2:7">
      <c r="B40" s="25" t="s">
        <v>28</v>
      </c>
      <c r="C40" s="12">
        <v>4.3081416666666671E-2</v>
      </c>
      <c r="D40" s="7">
        <v>1.5</v>
      </c>
      <c r="E40" s="7">
        <v>-1.65</v>
      </c>
      <c r="F40" s="7">
        <v>0.8</v>
      </c>
      <c r="G40" s="8">
        <v>0.15010000000000001</v>
      </c>
    </row>
    <row r="41" spans="2:7">
      <c r="B41" s="25" t="s">
        <v>29</v>
      </c>
      <c r="C41" s="12">
        <v>1.443825E-2</v>
      </c>
      <c r="D41" s="7">
        <v>1.5</v>
      </c>
      <c r="E41" s="7">
        <v>-1.65</v>
      </c>
      <c r="F41" s="7">
        <v>0.8</v>
      </c>
      <c r="G41" s="8">
        <v>0.15010000000000001</v>
      </c>
    </row>
    <row r="42" spans="2:7">
      <c r="B42" s="25" t="s">
        <v>30</v>
      </c>
      <c r="C42" s="12">
        <v>1.2348166666666667E-2</v>
      </c>
      <c r="D42" s="7">
        <v>1.5</v>
      </c>
      <c r="E42" s="7">
        <v>-1.65</v>
      </c>
      <c r="F42" s="7">
        <v>0.8</v>
      </c>
      <c r="G42" s="8">
        <v>0.15010000000000001</v>
      </c>
    </row>
    <row r="43" spans="2:7">
      <c r="B43" s="25" t="s">
        <v>31</v>
      </c>
      <c r="C43" s="12">
        <v>1.2469333333333332E-2</v>
      </c>
      <c r="D43" s="7">
        <v>1.5</v>
      </c>
      <c r="E43" s="7">
        <v>-1.65</v>
      </c>
      <c r="F43" s="7">
        <v>0.9</v>
      </c>
      <c r="G43" s="8">
        <v>0.16699999999999998</v>
      </c>
    </row>
    <row r="44" spans="2:7">
      <c r="B44" s="25" t="s">
        <v>32</v>
      </c>
      <c r="C44" s="12">
        <v>2.7206916666666667E-2</v>
      </c>
      <c r="D44" s="7">
        <v>1.5</v>
      </c>
      <c r="E44" s="7">
        <v>-1.65</v>
      </c>
      <c r="F44" s="7">
        <v>0.9</v>
      </c>
      <c r="G44" s="8">
        <v>0.16699999999999998</v>
      </c>
    </row>
    <row r="45" spans="2:7">
      <c r="B45" s="25" t="s">
        <v>33</v>
      </c>
      <c r="C45" s="12">
        <v>0.10621575</v>
      </c>
      <c r="D45" s="7">
        <v>1.5</v>
      </c>
      <c r="E45" s="7">
        <v>-1.65</v>
      </c>
      <c r="F45" s="7">
        <v>0.9</v>
      </c>
      <c r="G45" s="8">
        <v>0.16699999999999998</v>
      </c>
    </row>
    <row r="46" spans="2:7">
      <c r="B46" s="25" t="s">
        <v>34</v>
      </c>
      <c r="C46" s="12">
        <v>8.4580000000000002E-3</v>
      </c>
      <c r="D46" s="7">
        <v>1.5</v>
      </c>
      <c r="E46" s="7">
        <v>-1.65</v>
      </c>
      <c r="F46" s="7">
        <v>0.9</v>
      </c>
      <c r="G46" s="8">
        <v>0.16699999999999998</v>
      </c>
    </row>
    <row r="47" spans="2:7">
      <c r="B47" s="25" t="s">
        <v>35</v>
      </c>
      <c r="C47" s="12">
        <v>5.81775E-2</v>
      </c>
      <c r="D47" s="7">
        <v>1.5</v>
      </c>
      <c r="E47" s="7">
        <v>-1.65</v>
      </c>
      <c r="F47" s="7">
        <v>0.9</v>
      </c>
      <c r="G47" s="8">
        <v>0.16699999999999998</v>
      </c>
    </row>
    <row r="48" spans="2:7">
      <c r="B48" s="25" t="s">
        <v>36</v>
      </c>
      <c r="C48" s="12">
        <v>0.10662966666666668</v>
      </c>
      <c r="D48" s="7">
        <v>1.5</v>
      </c>
      <c r="E48" s="7">
        <v>-1.65</v>
      </c>
      <c r="F48" s="28">
        <v>0.9</v>
      </c>
      <c r="G48" s="8">
        <v>0.16699999999999998</v>
      </c>
    </row>
    <row r="49" spans="2:7">
      <c r="B49" s="25" t="s">
        <v>37</v>
      </c>
      <c r="C49" s="12">
        <v>0.53641192999999998</v>
      </c>
      <c r="D49" s="7">
        <v>1.5</v>
      </c>
      <c r="E49" s="7">
        <v>-1.65</v>
      </c>
      <c r="F49" s="28">
        <v>0.9</v>
      </c>
      <c r="G49" s="8">
        <v>0.29110000000000003</v>
      </c>
    </row>
    <row r="50" spans="2:7">
      <c r="B50" s="25" t="s">
        <v>38</v>
      </c>
      <c r="C50" s="12">
        <v>0.40467406999999994</v>
      </c>
      <c r="D50" s="7">
        <v>1.5</v>
      </c>
      <c r="E50" s="7">
        <v>-1.65</v>
      </c>
      <c r="F50" s="28">
        <v>0.9</v>
      </c>
      <c r="G50" s="8">
        <v>0.29110000000000003</v>
      </c>
    </row>
    <row r="51" spans="2:7">
      <c r="B51" s="25" t="s">
        <v>39</v>
      </c>
      <c r="C51" s="12">
        <v>3.3891499999999998E-2</v>
      </c>
      <c r="D51" s="7">
        <v>1.5</v>
      </c>
      <c r="E51" s="7">
        <v>-1.65</v>
      </c>
      <c r="F51" s="28">
        <v>0.8</v>
      </c>
      <c r="G51" s="8">
        <v>0.12889999999999999</v>
      </c>
    </row>
    <row r="52" spans="2:7">
      <c r="B52" s="25" t="s">
        <v>40</v>
      </c>
      <c r="C52" s="12">
        <v>1.7100666666666663E-2</v>
      </c>
      <c r="D52" s="7">
        <v>1.5</v>
      </c>
      <c r="E52" s="7">
        <v>-1.65</v>
      </c>
      <c r="F52" s="28">
        <v>0.8</v>
      </c>
      <c r="G52" s="8">
        <v>0.16600000000000001</v>
      </c>
    </row>
    <row r="53" spans="2:7">
      <c r="B53" s="25" t="s">
        <v>41</v>
      </c>
      <c r="C53" s="12">
        <v>3.5793749999999999E-2</v>
      </c>
      <c r="D53" s="7">
        <v>1.5</v>
      </c>
      <c r="E53" s="7">
        <v>-1.65</v>
      </c>
      <c r="F53" s="28">
        <v>0.8</v>
      </c>
      <c r="G53" s="8">
        <v>0.16600000000000001</v>
      </c>
    </row>
    <row r="54" spans="2:7">
      <c r="B54" s="25" t="s">
        <v>42</v>
      </c>
      <c r="C54" s="12">
        <v>1.3219673333333333</v>
      </c>
      <c r="D54" s="7">
        <v>1.5</v>
      </c>
      <c r="E54" s="7">
        <v>-1.65</v>
      </c>
      <c r="F54" s="28">
        <v>0.8</v>
      </c>
      <c r="G54" s="8">
        <v>0.16600000000000001</v>
      </c>
    </row>
    <row r="55" spans="2:7">
      <c r="B55" s="25" t="s">
        <v>43</v>
      </c>
      <c r="C55" s="12">
        <v>3.1547916666666662E-2</v>
      </c>
      <c r="D55" s="7">
        <v>1.5</v>
      </c>
      <c r="E55" s="7">
        <v>-1.65</v>
      </c>
      <c r="F55" s="28">
        <v>0.9</v>
      </c>
      <c r="G55" s="8">
        <v>0.16699999999999998</v>
      </c>
    </row>
    <row r="56" spans="2:7">
      <c r="B56" s="25" t="s">
        <v>44</v>
      </c>
      <c r="C56" s="12">
        <v>0.3273929166666667</v>
      </c>
      <c r="D56" s="7">
        <v>1.5</v>
      </c>
      <c r="E56" s="7">
        <v>-1.65</v>
      </c>
      <c r="F56" s="28">
        <v>0.9</v>
      </c>
      <c r="G56" s="8">
        <v>0.16699999999999998</v>
      </c>
    </row>
    <row r="57" spans="2:7">
      <c r="B57" s="25" t="s">
        <v>45</v>
      </c>
      <c r="C57" s="12">
        <v>0.22231266666666666</v>
      </c>
      <c r="D57" s="7">
        <v>1.5</v>
      </c>
      <c r="E57" s="7">
        <v>-1.65</v>
      </c>
      <c r="F57" s="28">
        <v>0.9</v>
      </c>
      <c r="G57" s="8">
        <v>0.16699999999999998</v>
      </c>
    </row>
    <row r="58" spans="2:7">
      <c r="B58" s="25" t="s">
        <v>46</v>
      </c>
      <c r="C58" s="12">
        <v>8.9418499999999984E-2</v>
      </c>
      <c r="D58" s="7">
        <v>1.5</v>
      </c>
      <c r="E58" s="7">
        <v>-1.65</v>
      </c>
      <c r="F58" s="28">
        <v>0.9</v>
      </c>
      <c r="G58" s="8">
        <v>0.16699999999999998</v>
      </c>
    </row>
    <row r="59" spans="2:7">
      <c r="B59" s="25" t="s">
        <v>47</v>
      </c>
      <c r="C59" s="12">
        <v>0.20997308333333331</v>
      </c>
      <c r="D59" s="7">
        <v>1.5</v>
      </c>
      <c r="E59" s="7">
        <v>-1.65</v>
      </c>
      <c r="F59" s="28">
        <v>0.9</v>
      </c>
      <c r="G59" s="8">
        <v>0.16699999999999998</v>
      </c>
    </row>
    <row r="60" spans="2:7">
      <c r="B60" s="25" t="s">
        <v>48</v>
      </c>
      <c r="C60" s="12">
        <v>8.7873499999999979E-2</v>
      </c>
      <c r="D60" s="7">
        <v>1.5</v>
      </c>
      <c r="E60" s="7">
        <v>-1.65</v>
      </c>
      <c r="F60" s="28">
        <v>0.9</v>
      </c>
      <c r="G60" s="8">
        <v>0.16699999999999998</v>
      </c>
    </row>
    <row r="61" spans="2:7">
      <c r="B61" s="25" t="s">
        <v>50</v>
      </c>
      <c r="C61" s="12">
        <v>0.10072725</v>
      </c>
      <c r="D61" s="7">
        <v>1.5</v>
      </c>
      <c r="E61" s="7">
        <v>-1.65</v>
      </c>
      <c r="F61" s="7">
        <v>0.9</v>
      </c>
      <c r="G61" s="8">
        <v>0.1082</v>
      </c>
    </row>
    <row r="62" spans="2:7">
      <c r="B62" s="25" t="s">
        <v>52</v>
      </c>
      <c r="C62" s="12">
        <v>5.9303583333333333E-2</v>
      </c>
      <c r="D62" s="7">
        <v>1.5</v>
      </c>
      <c r="E62" s="7">
        <v>-1.65</v>
      </c>
      <c r="F62" s="7">
        <v>0.9</v>
      </c>
      <c r="G62" s="8">
        <v>0.16699999999999998</v>
      </c>
    </row>
    <row r="63" spans="2:7">
      <c r="B63" s="25" t="s">
        <v>53</v>
      </c>
      <c r="C63" s="12">
        <v>9.2789166666666662E-3</v>
      </c>
      <c r="D63" s="7">
        <v>1.5</v>
      </c>
      <c r="E63" s="7">
        <v>-1.65</v>
      </c>
      <c r="F63" s="7">
        <v>0.8</v>
      </c>
      <c r="G63" s="8">
        <v>0.16600000000000001</v>
      </c>
    </row>
    <row r="64" spans="2:7">
      <c r="B64" s="25" t="s">
        <v>54</v>
      </c>
      <c r="C64" s="12">
        <v>1.0990833333333334E-3</v>
      </c>
      <c r="D64" s="7">
        <v>1.5</v>
      </c>
      <c r="E64" s="7">
        <v>-1.65</v>
      </c>
      <c r="F64" s="7">
        <v>0.8</v>
      </c>
      <c r="G64" s="8">
        <v>0.16600000000000001</v>
      </c>
    </row>
    <row r="65" spans="2:7">
      <c r="B65" s="25" t="s">
        <v>55</v>
      </c>
      <c r="C65" s="12">
        <v>7.1158833333333324E-2</v>
      </c>
      <c r="D65" s="7">
        <v>1.5</v>
      </c>
      <c r="E65" s="7">
        <v>-1.65</v>
      </c>
      <c r="F65" s="7">
        <v>0.9</v>
      </c>
      <c r="G65" s="8">
        <v>0.16699999999999998</v>
      </c>
    </row>
    <row r="66" spans="2:7">
      <c r="B66" s="25" t="s">
        <v>56</v>
      </c>
      <c r="C66" s="12">
        <v>0.14820266666666665</v>
      </c>
      <c r="D66" s="7">
        <v>1.5</v>
      </c>
      <c r="E66" s="7">
        <v>-1.65</v>
      </c>
      <c r="F66" s="7">
        <v>0.9</v>
      </c>
      <c r="G66" s="8">
        <v>0.16699999999999998</v>
      </c>
    </row>
    <row r="67" spans="2:7">
      <c r="B67" s="25" t="s">
        <v>57</v>
      </c>
      <c r="C67" s="12">
        <v>5.7735416666666664E-2</v>
      </c>
      <c r="D67" s="7">
        <v>1.5</v>
      </c>
      <c r="E67" s="7">
        <v>-1.65</v>
      </c>
      <c r="F67" s="7">
        <v>0.9</v>
      </c>
      <c r="G67" s="8">
        <v>0.16699999999999998</v>
      </c>
    </row>
    <row r="68" spans="2:7">
      <c r="B68" s="25" t="s">
        <v>58</v>
      </c>
      <c r="C68" s="12">
        <v>0.11145583333333334</v>
      </c>
      <c r="D68" s="7">
        <v>1.5</v>
      </c>
      <c r="E68" s="7">
        <v>-1.65</v>
      </c>
      <c r="F68" s="7">
        <v>0.9</v>
      </c>
      <c r="G68" s="8">
        <v>0.16699999999999998</v>
      </c>
    </row>
    <row r="69" spans="2:7">
      <c r="B69" s="25" t="s">
        <v>59</v>
      </c>
      <c r="C69" s="12">
        <v>4.8009666666666673E-2</v>
      </c>
      <c r="D69" s="7">
        <v>1.5</v>
      </c>
      <c r="E69" s="7">
        <v>-1.65</v>
      </c>
      <c r="F69" s="7">
        <v>0.9</v>
      </c>
      <c r="G69" s="8">
        <v>0.1691</v>
      </c>
    </row>
    <row r="70" spans="2:7">
      <c r="B70" s="25" t="s">
        <v>60</v>
      </c>
      <c r="C70" s="12">
        <v>7.9384999999999997E-2</v>
      </c>
      <c r="D70" s="7">
        <v>1.5</v>
      </c>
      <c r="E70" s="7">
        <v>-1.65</v>
      </c>
      <c r="F70" s="7">
        <v>0.9</v>
      </c>
      <c r="G70" s="8">
        <v>0.16699999999999998</v>
      </c>
    </row>
    <row r="71" spans="2:7">
      <c r="B71" s="25" t="s">
        <v>61</v>
      </c>
      <c r="C71" s="12">
        <v>0.52852466666666664</v>
      </c>
      <c r="D71" s="7">
        <v>0.5</v>
      </c>
      <c r="E71" s="7">
        <v>-0.65</v>
      </c>
      <c r="F71" s="7">
        <v>0.8</v>
      </c>
      <c r="G71" s="8">
        <v>0.16600000000000001</v>
      </c>
    </row>
    <row r="72" spans="2:7">
      <c r="B72" s="25" t="s">
        <v>62</v>
      </c>
      <c r="C72" s="12">
        <v>0.51495808333333337</v>
      </c>
      <c r="D72" s="7">
        <v>0.5</v>
      </c>
      <c r="E72" s="7">
        <v>-0.65</v>
      </c>
      <c r="F72" s="7">
        <v>0.8</v>
      </c>
      <c r="G72" s="8">
        <v>0.16600000000000001</v>
      </c>
    </row>
    <row r="73" spans="2:7">
      <c r="B73" s="25" t="s">
        <v>63</v>
      </c>
      <c r="C73" s="12">
        <v>0.22029316666666668</v>
      </c>
      <c r="D73" s="7">
        <v>0.5</v>
      </c>
      <c r="E73" s="7">
        <v>-0.65</v>
      </c>
      <c r="F73" s="7">
        <v>0.8</v>
      </c>
      <c r="G73" s="8">
        <v>0.16600000000000001</v>
      </c>
    </row>
    <row r="74" spans="2:7">
      <c r="B74" s="25" t="s">
        <v>64</v>
      </c>
      <c r="C74" s="12">
        <v>0.19906216666666668</v>
      </c>
      <c r="D74" s="7">
        <v>0.5</v>
      </c>
      <c r="E74" s="7">
        <v>-0.65</v>
      </c>
      <c r="F74" s="7">
        <v>0.8</v>
      </c>
      <c r="G74" s="8">
        <v>0.16600000000000001</v>
      </c>
    </row>
    <row r="75" spans="2:7">
      <c r="B75" s="25" t="s">
        <v>65</v>
      </c>
      <c r="C75" s="12">
        <v>0.1405751666666667</v>
      </c>
      <c r="D75" s="7">
        <v>1.5</v>
      </c>
      <c r="E75" s="7">
        <v>-1.65</v>
      </c>
      <c r="F75" s="7">
        <v>0.9</v>
      </c>
      <c r="G75" s="8">
        <v>0.16600000000000001</v>
      </c>
    </row>
    <row r="76" spans="2:7">
      <c r="B76" s="25" t="s">
        <v>66</v>
      </c>
      <c r="C76" s="12">
        <v>4.0652750000000001E-2</v>
      </c>
      <c r="D76" s="7">
        <v>1.5</v>
      </c>
      <c r="E76" s="7">
        <v>-1.65</v>
      </c>
      <c r="F76" s="7">
        <v>0.8</v>
      </c>
      <c r="G76" s="8">
        <v>0.1691</v>
      </c>
    </row>
    <row r="77" spans="2:7">
      <c r="B77" s="25" t="s">
        <v>67</v>
      </c>
      <c r="C77" s="12">
        <v>7.8047500000000001E-3</v>
      </c>
      <c r="D77" s="7">
        <v>1.5</v>
      </c>
      <c r="E77" s="7">
        <v>-1.65</v>
      </c>
      <c r="F77" s="7">
        <v>0.8</v>
      </c>
      <c r="G77" s="8">
        <v>0.1103</v>
      </c>
    </row>
    <row r="78" spans="2:7">
      <c r="B78" s="25" t="s">
        <v>68</v>
      </c>
      <c r="C78" s="12">
        <v>1.4874583333333333E-2</v>
      </c>
      <c r="D78" s="7">
        <v>1.5</v>
      </c>
      <c r="E78" s="7">
        <v>-1.65</v>
      </c>
      <c r="F78" s="7">
        <v>0.9</v>
      </c>
      <c r="G78" s="8">
        <v>0.16699999999999998</v>
      </c>
    </row>
    <row r="79" spans="2:7">
      <c r="B79" s="25" t="s">
        <v>69</v>
      </c>
      <c r="C79" s="12">
        <v>0.19052158333333336</v>
      </c>
      <c r="D79" s="7">
        <v>1.5</v>
      </c>
      <c r="E79" s="7">
        <v>-1.65</v>
      </c>
      <c r="F79" s="7">
        <v>0.8</v>
      </c>
      <c r="G79" s="8">
        <v>0.1103</v>
      </c>
    </row>
    <row r="80" spans="2:7">
      <c r="B80" s="25" t="s">
        <v>70</v>
      </c>
      <c r="C80" s="12">
        <v>2.4904166666666665E-2</v>
      </c>
      <c r="D80" s="7">
        <v>1.5</v>
      </c>
      <c r="E80" s="7">
        <v>-1.65</v>
      </c>
      <c r="F80" s="7">
        <v>0.8</v>
      </c>
      <c r="G80" s="8">
        <v>0.1114</v>
      </c>
    </row>
    <row r="81" spans="2:7">
      <c r="B81" s="25" t="s">
        <v>71</v>
      </c>
      <c r="C81" s="12">
        <v>0.71345608333333332</v>
      </c>
      <c r="D81" s="7">
        <v>0.5</v>
      </c>
      <c r="E81" s="7">
        <v>-0.65</v>
      </c>
      <c r="F81" s="7">
        <v>0.8</v>
      </c>
      <c r="G81" s="8">
        <v>0.16600000000000001</v>
      </c>
    </row>
    <row r="82" spans="2:7">
      <c r="B82" s="25" t="s">
        <v>72</v>
      </c>
      <c r="C82" s="12">
        <v>5.5828916666666673E-2</v>
      </c>
      <c r="D82" s="7">
        <v>1.5</v>
      </c>
      <c r="E82" s="7">
        <v>-1.65</v>
      </c>
      <c r="F82" s="7">
        <v>0.8</v>
      </c>
      <c r="G82" s="8">
        <v>0.16600000000000001</v>
      </c>
    </row>
    <row r="83" spans="2:7">
      <c r="B83" s="25" t="s">
        <v>73</v>
      </c>
      <c r="C83" s="12">
        <v>2.508875E-2</v>
      </c>
      <c r="D83" s="7">
        <v>1.5</v>
      </c>
      <c r="E83" s="7">
        <v>-1.65</v>
      </c>
      <c r="F83" s="7">
        <v>0.8</v>
      </c>
      <c r="G83" s="8">
        <v>0.16600000000000001</v>
      </c>
    </row>
    <row r="84" spans="2:7">
      <c r="B84" s="25" t="s">
        <v>74</v>
      </c>
      <c r="C84" s="12">
        <v>0.15790116666666668</v>
      </c>
      <c r="D84" s="7">
        <v>1.5</v>
      </c>
      <c r="E84" s="7">
        <v>-1.65</v>
      </c>
      <c r="F84" s="7">
        <v>0.9</v>
      </c>
      <c r="G84" s="8">
        <v>0.16699999999999998</v>
      </c>
    </row>
    <row r="85" spans="2:7">
      <c r="B85" s="25" t="s">
        <v>75</v>
      </c>
      <c r="C85" s="12">
        <v>0.11358683333333333</v>
      </c>
      <c r="D85" s="7">
        <v>1.5</v>
      </c>
      <c r="E85" s="7">
        <v>-1.65</v>
      </c>
      <c r="F85" s="7">
        <v>0.8</v>
      </c>
      <c r="G85" s="8">
        <v>0.2258</v>
      </c>
    </row>
    <row r="86" spans="2:7">
      <c r="B86" s="25" t="s">
        <v>76</v>
      </c>
      <c r="C86" s="12">
        <v>6.1543166666666663E-2</v>
      </c>
      <c r="D86" s="7">
        <v>1.5</v>
      </c>
      <c r="E86" s="7">
        <v>-1.65</v>
      </c>
      <c r="F86" s="7">
        <v>0.8</v>
      </c>
      <c r="G86" s="8">
        <v>0.2258</v>
      </c>
    </row>
    <row r="87" spans="2:7">
      <c r="B87" s="25" t="s">
        <v>77</v>
      </c>
      <c r="C87" s="12">
        <v>0.17587575</v>
      </c>
      <c r="D87" s="7">
        <v>1.5</v>
      </c>
      <c r="E87" s="7">
        <v>-1.65</v>
      </c>
      <c r="F87" s="7">
        <v>0.8</v>
      </c>
      <c r="G87" s="8">
        <v>0.2258</v>
      </c>
    </row>
    <row r="88" spans="2:7">
      <c r="B88" s="25" t="s">
        <v>78</v>
      </c>
      <c r="C88" s="12">
        <v>0.17872933333333335</v>
      </c>
      <c r="D88" s="7">
        <v>1.5</v>
      </c>
      <c r="E88" s="7">
        <v>-1.65</v>
      </c>
      <c r="F88" s="7">
        <v>0.8</v>
      </c>
      <c r="G88" s="8">
        <v>0.2258</v>
      </c>
    </row>
    <row r="89" spans="2:7">
      <c r="B89" s="25" t="s">
        <v>79</v>
      </c>
      <c r="C89" s="12">
        <v>0.14527000000000001</v>
      </c>
      <c r="D89" s="7">
        <v>1.5</v>
      </c>
      <c r="E89" s="7">
        <v>-1.65</v>
      </c>
      <c r="F89" s="7">
        <v>0.8</v>
      </c>
      <c r="G89" s="8">
        <v>0.2258</v>
      </c>
    </row>
    <row r="90" spans="2:7">
      <c r="B90" s="25" t="s">
        <v>80</v>
      </c>
      <c r="C90" s="12">
        <v>2.5895083333333332E-2</v>
      </c>
      <c r="D90" s="7">
        <v>1.5</v>
      </c>
      <c r="E90" s="7">
        <v>-1.65</v>
      </c>
      <c r="F90" s="7">
        <v>0.8</v>
      </c>
      <c r="G90" s="8">
        <v>0.2258</v>
      </c>
    </row>
    <row r="91" spans="2:7">
      <c r="B91" s="25" t="s">
        <v>81</v>
      </c>
      <c r="C91" s="12">
        <v>0.13893800000000001</v>
      </c>
      <c r="D91" s="7">
        <v>1.5</v>
      </c>
      <c r="E91" s="7">
        <v>-1.65</v>
      </c>
      <c r="F91" s="7">
        <v>0.8</v>
      </c>
      <c r="G91" s="8">
        <v>0.2258</v>
      </c>
    </row>
    <row r="92" spans="2:7">
      <c r="B92" s="25" t="s">
        <v>82</v>
      </c>
      <c r="C92" s="12">
        <v>5.6181166666666671E-2</v>
      </c>
      <c r="D92" s="7">
        <v>1.5</v>
      </c>
      <c r="E92" s="7">
        <v>-1.65</v>
      </c>
      <c r="F92" s="7">
        <v>0.8</v>
      </c>
      <c r="G92" s="8">
        <v>0.2258</v>
      </c>
    </row>
    <row r="93" spans="2:7">
      <c r="B93" s="25" t="s">
        <v>83</v>
      </c>
      <c r="C93" s="12">
        <v>0.11415024999999999</v>
      </c>
      <c r="D93" s="7">
        <v>1.5</v>
      </c>
      <c r="E93" s="7">
        <v>-1.65</v>
      </c>
      <c r="F93" s="7">
        <v>0.8</v>
      </c>
      <c r="G93" s="8">
        <v>0.2258</v>
      </c>
    </row>
    <row r="94" spans="2:7">
      <c r="B94" s="25" t="s">
        <v>84</v>
      </c>
      <c r="C94" s="12">
        <v>2.9764999999999995E-3</v>
      </c>
      <c r="D94" s="7">
        <v>1.5</v>
      </c>
      <c r="E94" s="7">
        <v>-1.65</v>
      </c>
      <c r="F94" s="7">
        <v>0.8</v>
      </c>
      <c r="G94" s="8">
        <v>0.16600000000000001</v>
      </c>
    </row>
    <row r="95" spans="2:7">
      <c r="B95" s="25" t="s">
        <v>85</v>
      </c>
      <c r="C95" s="12">
        <v>0.24499283333333335</v>
      </c>
      <c r="D95" s="7">
        <v>0.5</v>
      </c>
      <c r="E95" s="7">
        <v>-0.65</v>
      </c>
      <c r="F95" s="7">
        <v>0.8</v>
      </c>
      <c r="G95" s="8">
        <v>0.16600000000000001</v>
      </c>
    </row>
    <row r="96" spans="2:7">
      <c r="B96" s="25" t="s">
        <v>86</v>
      </c>
      <c r="C96" s="12">
        <v>6.3860166666666676E-2</v>
      </c>
      <c r="D96" s="7">
        <v>0.5</v>
      </c>
      <c r="E96" s="7">
        <v>-0.65</v>
      </c>
      <c r="F96" s="7">
        <v>0.8</v>
      </c>
      <c r="G96" s="8">
        <v>0.16600000000000001</v>
      </c>
    </row>
    <row r="97" spans="2:7">
      <c r="B97" s="25" t="s">
        <v>87</v>
      </c>
      <c r="C97" s="12">
        <v>0.21148249999999999</v>
      </c>
      <c r="D97" s="7">
        <v>0.5</v>
      </c>
      <c r="E97" s="7">
        <v>-0.65</v>
      </c>
      <c r="F97" s="7">
        <v>0.9</v>
      </c>
      <c r="G97" s="8">
        <v>0.1593</v>
      </c>
    </row>
    <row r="98" spans="2:7">
      <c r="B98" s="25" t="s">
        <v>88</v>
      </c>
      <c r="C98" s="12">
        <v>5.4277833333333331E-2</v>
      </c>
      <c r="D98" s="7">
        <v>0.5</v>
      </c>
      <c r="E98" s="7">
        <v>-0.65</v>
      </c>
      <c r="F98" s="7">
        <v>0.9</v>
      </c>
      <c r="G98" s="8">
        <v>0.1593</v>
      </c>
    </row>
    <row r="99" spans="2:7">
      <c r="B99" s="25" t="s">
        <v>89</v>
      </c>
      <c r="C99" s="12">
        <v>1.4112775</v>
      </c>
      <c r="D99" s="7">
        <v>0.5</v>
      </c>
      <c r="E99" s="7">
        <v>-0.65</v>
      </c>
      <c r="F99" s="7">
        <v>0.9</v>
      </c>
      <c r="G99" s="8">
        <v>0.1593</v>
      </c>
    </row>
    <row r="100" spans="2:7">
      <c r="B100" s="25" t="s">
        <v>90</v>
      </c>
      <c r="C100" s="12">
        <v>2.2111833333333334E-2</v>
      </c>
      <c r="D100" s="7">
        <v>1.5</v>
      </c>
      <c r="E100" s="7">
        <v>-1.65</v>
      </c>
      <c r="F100" s="7">
        <v>0.8</v>
      </c>
      <c r="G100" s="8">
        <v>0.16600000000000001</v>
      </c>
    </row>
    <row r="101" spans="2:7">
      <c r="B101" s="25" t="s">
        <v>91</v>
      </c>
      <c r="C101" s="12">
        <v>1.4310833333333333E-2</v>
      </c>
      <c r="D101" s="7">
        <v>1.5</v>
      </c>
      <c r="E101" s="7">
        <v>-1.65</v>
      </c>
      <c r="F101" s="7">
        <v>0.8</v>
      </c>
      <c r="G101" s="8">
        <v>0.16600000000000001</v>
      </c>
    </row>
    <row r="102" spans="2:7">
      <c r="B102" s="25" t="s">
        <v>92</v>
      </c>
      <c r="C102" s="12">
        <v>3.0883250000000001E-2</v>
      </c>
      <c r="D102" s="7">
        <v>1.5</v>
      </c>
      <c r="E102" s="7">
        <v>-1.65</v>
      </c>
      <c r="F102" s="28">
        <v>0.9</v>
      </c>
      <c r="G102" s="8">
        <v>0.16699999999999998</v>
      </c>
    </row>
    <row r="103" spans="2:7">
      <c r="B103" s="25" t="s">
        <v>93</v>
      </c>
      <c r="C103" s="12">
        <v>0.54717324999999983</v>
      </c>
      <c r="D103" s="7">
        <v>1.5</v>
      </c>
      <c r="E103" s="7">
        <v>-1.65</v>
      </c>
      <c r="F103" s="28">
        <v>0.9</v>
      </c>
      <c r="G103" s="8">
        <v>0.23930000000000001</v>
      </c>
    </row>
    <row r="104" spans="2:7">
      <c r="B104" s="25" t="s">
        <v>94</v>
      </c>
      <c r="C104" s="12">
        <v>7.3058499999999998E-2</v>
      </c>
      <c r="D104" s="7">
        <v>1.5</v>
      </c>
      <c r="E104" s="7">
        <v>-1.65</v>
      </c>
      <c r="F104" s="28">
        <v>0.9</v>
      </c>
      <c r="G104" s="8">
        <v>0.16699999999999998</v>
      </c>
    </row>
    <row r="105" spans="2:7">
      <c r="B105" s="25" t="s">
        <v>95</v>
      </c>
      <c r="C105" s="12">
        <v>3.2571666666666665E-3</v>
      </c>
      <c r="D105" s="7">
        <v>1.5</v>
      </c>
      <c r="E105" s="7">
        <v>-1.65</v>
      </c>
      <c r="F105" s="28">
        <v>0.9</v>
      </c>
      <c r="G105" s="8">
        <v>0.16699999999999998</v>
      </c>
    </row>
    <row r="106" spans="2:7">
      <c r="B106" s="25" t="s">
        <v>96</v>
      </c>
      <c r="C106" s="12">
        <v>1.6571333333333334E-2</v>
      </c>
      <c r="D106" s="7">
        <v>1.5</v>
      </c>
      <c r="E106" s="7">
        <v>-1.65</v>
      </c>
      <c r="F106" s="28">
        <v>0.9</v>
      </c>
      <c r="G106" s="8">
        <v>0.16699999999999998</v>
      </c>
    </row>
    <row r="107" spans="2:7">
      <c r="B107" s="25" t="s">
        <v>97</v>
      </c>
      <c r="C107" s="12">
        <v>5.3162499999999998E-3</v>
      </c>
      <c r="D107" s="7">
        <v>1.5</v>
      </c>
      <c r="E107" s="7">
        <v>-1.65</v>
      </c>
      <c r="F107" s="28">
        <v>0.9</v>
      </c>
      <c r="G107" s="8">
        <v>0.16699999999999998</v>
      </c>
    </row>
    <row r="108" spans="2:7">
      <c r="B108" s="25" t="s">
        <v>98</v>
      </c>
      <c r="C108" s="12">
        <v>1.9558333333333334E-2</v>
      </c>
      <c r="D108" s="7">
        <v>1.5</v>
      </c>
      <c r="E108" s="7">
        <v>-1.65</v>
      </c>
      <c r="F108" s="28">
        <v>0.9</v>
      </c>
      <c r="G108" s="8">
        <v>0.16699999999999998</v>
      </c>
    </row>
    <row r="109" spans="2:7">
      <c r="B109" s="25" t="s">
        <v>99</v>
      </c>
      <c r="C109" s="12">
        <v>9.4245000000000006E-3</v>
      </c>
      <c r="D109" s="7">
        <v>1.5</v>
      </c>
      <c r="E109" s="7">
        <v>-1.65</v>
      </c>
      <c r="F109" s="28">
        <v>0.9</v>
      </c>
      <c r="G109" s="8">
        <v>0.16699999999999998</v>
      </c>
    </row>
    <row r="110" spans="2:7">
      <c r="B110" s="25" t="s">
        <v>100</v>
      </c>
      <c r="C110" s="12">
        <v>0.68639666666666665</v>
      </c>
      <c r="D110" s="7">
        <v>0.5</v>
      </c>
      <c r="E110" s="7">
        <v>-0.65</v>
      </c>
      <c r="F110" s="28">
        <v>0.9</v>
      </c>
      <c r="G110" s="8">
        <v>0.20080000000000001</v>
      </c>
    </row>
    <row r="111" spans="2:7">
      <c r="B111" s="26" t="s">
        <v>101</v>
      </c>
      <c r="C111" s="13">
        <v>3.7988250000000001E-2</v>
      </c>
      <c r="D111" s="9">
        <v>1.5</v>
      </c>
      <c r="E111" s="9">
        <v>-1.65</v>
      </c>
      <c r="F111" s="29">
        <v>0.9</v>
      </c>
      <c r="G111" s="10">
        <v>0.16699999999999998</v>
      </c>
    </row>
    <row r="112" spans="2:7">
      <c r="B112" s="24" t="s">
        <v>108</v>
      </c>
      <c r="C112" s="11">
        <f t="array" ref="C112:C126">TRANSPOSE('Supporting data'!B11:P11)</f>
        <v>7.8381767090015195E-2</v>
      </c>
      <c r="D112" s="4">
        <v>0</v>
      </c>
      <c r="E112" s="4">
        <v>0</v>
      </c>
      <c r="F112" s="4">
        <v>0</v>
      </c>
      <c r="G112" s="5">
        <v>0</v>
      </c>
    </row>
    <row r="113" spans="2:14">
      <c r="B113" s="25" t="s">
        <v>109</v>
      </c>
      <c r="C113" s="12">
        <v>6.0862636335344562E-2</v>
      </c>
      <c r="D113" s="7">
        <v>0</v>
      </c>
      <c r="E113" s="7">
        <v>0</v>
      </c>
      <c r="F113" s="7">
        <v>0</v>
      </c>
      <c r="G113" s="8">
        <v>0</v>
      </c>
    </row>
    <row r="114" spans="2:14">
      <c r="B114" s="25" t="s">
        <v>110</v>
      </c>
      <c r="C114" s="12">
        <v>1.4412161163705809E-2</v>
      </c>
      <c r="D114" s="7">
        <v>0</v>
      </c>
      <c r="E114" s="7">
        <v>0</v>
      </c>
      <c r="F114" s="7">
        <v>0</v>
      </c>
      <c r="G114" s="8">
        <v>0</v>
      </c>
    </row>
    <row r="115" spans="2:14">
      <c r="B115" s="25" t="s">
        <v>111</v>
      </c>
      <c r="C115" s="12">
        <v>2.3256434248005206E-2</v>
      </c>
      <c r="D115" s="7">
        <v>0</v>
      </c>
      <c r="E115" s="7">
        <v>0</v>
      </c>
      <c r="F115" s="7">
        <v>0</v>
      </c>
      <c r="G115" s="8">
        <v>0</v>
      </c>
    </row>
    <row r="116" spans="2:14">
      <c r="B116" s="25" t="s">
        <v>112</v>
      </c>
      <c r="C116" s="12">
        <v>1.0466678175949928E-3</v>
      </c>
      <c r="D116" s="7">
        <v>0</v>
      </c>
      <c r="E116" s="7">
        <v>0</v>
      </c>
      <c r="F116" s="7">
        <v>0</v>
      </c>
      <c r="G116" s="8">
        <v>0</v>
      </c>
    </row>
    <row r="117" spans="2:14">
      <c r="B117" s="25" t="s">
        <v>113</v>
      </c>
      <c r="C117" s="12">
        <v>3.8818616874860115E-2</v>
      </c>
      <c r="D117" s="7">
        <v>0</v>
      </c>
      <c r="E117" s="7">
        <v>0</v>
      </c>
      <c r="F117" s="7">
        <v>0</v>
      </c>
      <c r="G117" s="8">
        <v>0</v>
      </c>
    </row>
    <row r="118" spans="2:14">
      <c r="B118" s="25" t="s">
        <v>114</v>
      </c>
      <c r="C118" s="12">
        <v>2.0837078146477817E-3</v>
      </c>
      <c r="D118" s="7">
        <v>0</v>
      </c>
      <c r="E118" s="7">
        <v>0</v>
      </c>
      <c r="F118" s="7">
        <v>0</v>
      </c>
      <c r="G118" s="8">
        <v>0</v>
      </c>
    </row>
    <row r="119" spans="2:14">
      <c r="B119" s="25" t="s">
        <v>115</v>
      </c>
      <c r="C119" s="12">
        <v>7.7508664923074243E-3</v>
      </c>
      <c r="D119" s="7">
        <v>0</v>
      </c>
      <c r="E119" s="7">
        <v>0</v>
      </c>
      <c r="F119" s="7">
        <v>0</v>
      </c>
      <c r="G119" s="8">
        <v>0</v>
      </c>
    </row>
    <row r="120" spans="2:14">
      <c r="B120" s="25" t="s">
        <v>116</v>
      </c>
      <c r="C120" s="12">
        <v>2.7698818695362854E-2</v>
      </c>
      <c r="D120" s="7">
        <v>0</v>
      </c>
      <c r="E120" s="7">
        <v>0</v>
      </c>
      <c r="F120" s="7">
        <v>0</v>
      </c>
      <c r="G120" s="8">
        <v>0</v>
      </c>
    </row>
    <row r="121" spans="2:14">
      <c r="B121" s="25" t="s">
        <v>117</v>
      </c>
      <c r="C121" s="12">
        <v>8.4655795478470672E-2</v>
      </c>
      <c r="D121" s="7">
        <v>0</v>
      </c>
      <c r="E121" s="7">
        <v>0</v>
      </c>
      <c r="F121" s="7">
        <v>0</v>
      </c>
      <c r="G121" s="8">
        <v>0</v>
      </c>
    </row>
    <row r="122" spans="2:14">
      <c r="B122" s="25" t="s">
        <v>118</v>
      </c>
      <c r="C122" s="12">
        <v>5.9747923145811135E-2</v>
      </c>
      <c r="D122" s="7">
        <v>0</v>
      </c>
      <c r="E122" s="7">
        <v>0</v>
      </c>
      <c r="F122" s="7">
        <v>0</v>
      </c>
      <c r="G122" s="8">
        <v>0</v>
      </c>
    </row>
    <row r="123" spans="2:14">
      <c r="B123" s="25" t="s">
        <v>119</v>
      </c>
      <c r="C123" s="12">
        <v>0.18960240159949976</v>
      </c>
      <c r="D123" s="7">
        <v>0</v>
      </c>
      <c r="E123" s="7">
        <v>0</v>
      </c>
      <c r="F123" s="7">
        <v>0</v>
      </c>
      <c r="G123" s="8">
        <v>0</v>
      </c>
      <c r="N123" s="31"/>
    </row>
    <row r="124" spans="2:14">
      <c r="B124" s="25" t="s">
        <v>120</v>
      </c>
      <c r="C124" s="12">
        <v>0</v>
      </c>
      <c r="D124" s="7">
        <v>0</v>
      </c>
      <c r="E124" s="7">
        <v>0</v>
      </c>
      <c r="F124" s="7">
        <v>0</v>
      </c>
      <c r="G124" s="8">
        <v>0</v>
      </c>
    </row>
    <row r="125" spans="2:14">
      <c r="B125" s="25" t="s">
        <v>121</v>
      </c>
      <c r="C125" s="12">
        <v>2.2314985177384235E-2</v>
      </c>
      <c r="D125" s="7">
        <v>0</v>
      </c>
      <c r="E125" s="7">
        <v>0</v>
      </c>
      <c r="F125" s="7">
        <v>0</v>
      </c>
      <c r="G125" s="8">
        <v>0</v>
      </c>
    </row>
    <row r="126" spans="2:14">
      <c r="B126" s="26" t="s">
        <v>122</v>
      </c>
      <c r="C126" s="13">
        <v>0.17550663473365699</v>
      </c>
      <c r="D126" s="9">
        <v>0</v>
      </c>
      <c r="E126" s="9">
        <v>0</v>
      </c>
      <c r="F126" s="9">
        <v>0</v>
      </c>
      <c r="G126" s="10">
        <v>0</v>
      </c>
    </row>
    <row r="128" spans="2:14">
      <c r="B128" t="s">
        <v>143</v>
      </c>
      <c r="M128" t="s">
        <v>179</v>
      </c>
    </row>
    <row r="129" spans="2:15">
      <c r="C129" t="s">
        <v>134</v>
      </c>
      <c r="D129" t="s">
        <v>135</v>
      </c>
      <c r="E129" t="s">
        <v>136</v>
      </c>
      <c r="F129" t="s">
        <v>137</v>
      </c>
      <c r="G129" t="s">
        <v>138</v>
      </c>
      <c r="H129" t="s">
        <v>139</v>
      </c>
      <c r="I129" t="s">
        <v>140</v>
      </c>
      <c r="J129" t="s">
        <v>141</v>
      </c>
    </row>
    <row r="130" spans="2:15">
      <c r="B130" t="s">
        <v>7</v>
      </c>
      <c r="C130">
        <v>-0.1</v>
      </c>
      <c r="D130">
        <v>0</v>
      </c>
      <c r="E130" s="57">
        <f>'Supporting data'!$B$23*'Supporting data'!G30/SUM('Supporting data'!$G$30:$G$36)/1000000</f>
        <v>2.958692569567674</v>
      </c>
      <c r="F130" s="57">
        <f>'Supporting data'!$B$25*'Supporting data'!B52/SUM('Supporting data'!$B$52:$B$58)/1000000</f>
        <v>2.1213768065603329</v>
      </c>
      <c r="G130">
        <v>0.2</v>
      </c>
      <c r="H130">
        <v>1</v>
      </c>
      <c r="I130">
        <v>1.5</v>
      </c>
      <c r="J130">
        <v>-0.7</v>
      </c>
      <c r="M130" t="s">
        <v>178</v>
      </c>
      <c r="N130" s="58">
        <f>SUM(E130:E136)</f>
        <v>12.585817421602789</v>
      </c>
    </row>
    <row r="131" spans="2:15">
      <c r="B131" t="s">
        <v>8</v>
      </c>
      <c r="C131">
        <v>-0.15</v>
      </c>
      <c r="D131">
        <v>0</v>
      </c>
      <c r="E131" s="57">
        <f>'Supporting data'!$B$23*'Supporting data'!G31/SUM('Supporting data'!$G$30:$G$36)/1000000</f>
        <v>3.282569517674673</v>
      </c>
      <c r="F131" s="57">
        <f>'Supporting data'!$B$25*'Supporting data'!B53/SUM('Supporting data'!$B$52:$B$58)/1000000</f>
        <v>2.7952542574316324</v>
      </c>
      <c r="G131">
        <v>0.3</v>
      </c>
      <c r="H131">
        <v>1</v>
      </c>
      <c r="I131">
        <v>1.6</v>
      </c>
      <c r="J131">
        <v>-0.6</v>
      </c>
    </row>
    <row r="132" spans="2:15">
      <c r="B132" t="s">
        <v>9</v>
      </c>
      <c r="C132">
        <v>-0.2</v>
      </c>
      <c r="D132">
        <v>0</v>
      </c>
      <c r="E132" s="57">
        <f>'Supporting data'!$B$23*'Supporting data'!G32/SUM('Supporting data'!$G$30:$G$36)/1000000</f>
        <v>2.3046943227444738</v>
      </c>
      <c r="F132" s="57">
        <f>'Supporting data'!$B$25*'Supporting data'!B54/SUM('Supporting data'!$B$52:$B$58)/1000000</f>
        <v>1.9448939770497669</v>
      </c>
      <c r="G132">
        <v>0.4</v>
      </c>
      <c r="H132">
        <v>1</v>
      </c>
      <c r="I132">
        <v>1.8</v>
      </c>
      <c r="J132">
        <v>-0.5</v>
      </c>
      <c r="O132" s="23"/>
    </row>
    <row r="133" spans="2:15">
      <c r="B133" t="s">
        <v>10</v>
      </c>
      <c r="C133">
        <v>-0.25</v>
      </c>
      <c r="D133">
        <v>0</v>
      </c>
      <c r="E133" s="57">
        <f>'Supporting data'!$B$23*'Supporting data'!G33/SUM('Supporting data'!$G$30:$G$36)/1000000</f>
        <v>1.2846713102667249</v>
      </c>
      <c r="F133" s="57">
        <f>'Supporting data'!$B$25*'Supporting data'!B55/SUM('Supporting data'!$B$52:$B$58)/1000000</f>
        <v>1.1670845853539404</v>
      </c>
      <c r="G133">
        <v>0.5</v>
      </c>
      <c r="H133">
        <v>1</v>
      </c>
      <c r="I133">
        <v>2</v>
      </c>
      <c r="J133">
        <v>-0.4</v>
      </c>
    </row>
    <row r="134" spans="2:15">
      <c r="B134" t="s">
        <v>11</v>
      </c>
      <c r="C134">
        <v>-0.35</v>
      </c>
      <c r="D134">
        <v>0</v>
      </c>
      <c r="E134" s="57">
        <f>'Supporting data'!$B$23*'Supporting data'!G34/SUM('Supporting data'!$G$30:$G$36)/1000000</f>
        <v>0.90670393180934661</v>
      </c>
      <c r="F134" s="57">
        <f>'Supporting data'!$B$25*'Supporting data'!B56/SUM('Supporting data'!$B$52:$B$58)/1000000</f>
        <v>0.80353070579940389</v>
      </c>
      <c r="G134">
        <v>0.7</v>
      </c>
      <c r="H134">
        <v>1</v>
      </c>
      <c r="I134">
        <v>2.1</v>
      </c>
      <c r="J134">
        <v>-0.3</v>
      </c>
    </row>
    <row r="135" spans="2:15">
      <c r="B135" t="s">
        <v>12</v>
      </c>
      <c r="C135">
        <v>-0.4</v>
      </c>
      <c r="D135">
        <v>0</v>
      </c>
      <c r="E135" s="57">
        <f>'Supporting data'!$B$23*'Supporting data'!G35/SUM('Supporting data'!$G$30:$G$36)/1000000</f>
        <v>1.4438705906822464</v>
      </c>
      <c r="F135" s="57">
        <f>'Supporting data'!$B$25*'Supporting data'!B57/SUM('Supporting data'!$B$52:$B$58)/1000000</f>
        <v>1.3330076653458405</v>
      </c>
      <c r="G135">
        <v>0.8</v>
      </c>
      <c r="H135">
        <v>1</v>
      </c>
      <c r="I135">
        <v>2.2999999999999998</v>
      </c>
      <c r="J135">
        <v>-0.2</v>
      </c>
    </row>
    <row r="136" spans="2:15">
      <c r="B136" t="s">
        <v>13</v>
      </c>
      <c r="C136">
        <v>-0.4</v>
      </c>
      <c r="D136">
        <v>0</v>
      </c>
      <c r="E136" s="57">
        <f>'Supporting data'!$B$23*'Supporting data'!G36/SUM('Supporting data'!$G$30:$G$36)/1000000</f>
        <v>0.40461517885764786</v>
      </c>
      <c r="F136" s="57">
        <f>'Supporting data'!$B$25*'Supporting data'!B58/SUM('Supporting data'!$B$52:$B$58)/1000000</f>
        <v>0.39002817707419657</v>
      </c>
      <c r="G136">
        <v>0.8</v>
      </c>
      <c r="H136">
        <v>1</v>
      </c>
      <c r="I136">
        <v>2.2999999999999998</v>
      </c>
      <c r="J136">
        <v>-0.2</v>
      </c>
      <c r="M136" s="58"/>
    </row>
    <row r="138" spans="2:15">
      <c r="B138" t="s">
        <v>142</v>
      </c>
      <c r="N138" s="58"/>
    </row>
    <row r="139" spans="2:15">
      <c r="C139" t="s">
        <v>108</v>
      </c>
      <c r="D139" t="s">
        <v>114</v>
      </c>
      <c r="E139" t="s">
        <v>120</v>
      </c>
    </row>
    <row r="140" spans="2:15">
      <c r="B140" t="s">
        <v>7</v>
      </c>
      <c r="C140" s="57">
        <f>'Supporting data'!E41*'Supporting data'!D30/SUM('Supporting data'!C30:C30)</f>
        <v>4.1280502650194992E-2</v>
      </c>
      <c r="D140" s="57">
        <f>'Supporting data'!D41*'Supporting data'!D30/SUM('Supporting data'!C30:C30)</f>
        <v>2.2862109983281223E-3</v>
      </c>
      <c r="E140" s="57">
        <f>'Supporting data'!F41*'Supporting data'!D30/SUM('Supporting data'!C30:C30)</f>
        <v>8.5566166719545315E-3</v>
      </c>
    </row>
    <row r="141" spans="2:15">
      <c r="B141" t="s">
        <v>8</v>
      </c>
      <c r="C141" s="57">
        <f>'Supporting data'!E42*'Supporting data'!D31/SUM('Supporting data'!C31:C31)</f>
        <v>6.6072644629155922E-2</v>
      </c>
      <c r="D141" s="57">
        <f>'Supporting data'!D42*'Supporting data'!D31/SUM('Supporting data'!C31:C31)</f>
        <v>5.2796912632133734E-3</v>
      </c>
      <c r="E141" s="57">
        <f>'Supporting data'!F42*'Supporting data'!D31/SUM('Supporting data'!C31:C31)</f>
        <v>8.1216998750084993E-3</v>
      </c>
    </row>
    <row r="142" spans="2:15">
      <c r="B142" t="s">
        <v>9</v>
      </c>
      <c r="C142" s="57">
        <f>'Supporting data'!E43*'Supporting data'!D32/SUM('Supporting data'!C32:C32)</f>
        <v>0.10854760840416396</v>
      </c>
      <c r="D142" s="57">
        <f>'Supporting data'!D43*'Supporting data'!D32/SUM('Supporting data'!C32:C32)</f>
        <v>1.0395564183613535E-2</v>
      </c>
      <c r="E142" s="57">
        <f>'Supporting data'!F43*'Supporting data'!D32/SUM('Supporting data'!C32:C32)</f>
        <v>7.9850376954070275E-3</v>
      </c>
    </row>
    <row r="143" spans="2:15">
      <c r="B143" t="s">
        <v>10</v>
      </c>
      <c r="C143" s="57">
        <f>'Supporting data'!E44*'Supporting data'!D33/SUM('Supporting data'!C33:C33)</f>
        <v>8.2662285402744368E-2</v>
      </c>
      <c r="D143" s="57">
        <f>'Supporting data'!D44*'Supporting data'!D33/SUM('Supporting data'!C33:C33)</f>
        <v>1.3622315718996854E-3</v>
      </c>
      <c r="E143" s="57">
        <f>'Supporting data'!F44*'Supporting data'!D33/SUM('Supporting data'!C33:C33)</f>
        <v>1.9068049293229454E-3</v>
      </c>
    </row>
    <row r="144" spans="2:15">
      <c r="B144" t="s">
        <v>11</v>
      </c>
      <c r="C144" s="57">
        <f>'Supporting data'!E45*'Supporting data'!D34/SUM('Supporting data'!C34:C34)</f>
        <v>7.8720776567890713E-2</v>
      </c>
      <c r="D144" s="57">
        <f>'Supporting data'!D45*'Supporting data'!D34/SUM('Supporting data'!C34:C34)</f>
        <v>6.7337122316638921E-4</v>
      </c>
      <c r="E144" s="57">
        <f>'Supporting data'!F45*'Supporting data'!D34/SUM('Supporting data'!C34:C34)</f>
        <v>2.7692966294498482E-3</v>
      </c>
    </row>
    <row r="145" spans="2:9">
      <c r="B145" t="s">
        <v>12</v>
      </c>
      <c r="C145" s="57">
        <f>'Supporting data'!E46*'Supporting data'!D35/SUM('Supporting data'!C35:C35)</f>
        <v>0.11030797642912091</v>
      </c>
      <c r="D145" s="57">
        <f>'Supporting data'!D46*'Supporting data'!D35/SUM('Supporting data'!C35:C35)</f>
        <v>1.3726402102028678E-2</v>
      </c>
      <c r="E145" s="57">
        <f>'Supporting data'!F46*'Supporting data'!D35/SUM('Supporting data'!C35:C35)</f>
        <v>2.5155260352291995E-3</v>
      </c>
    </row>
    <row r="146" spans="2:9">
      <c r="B146" t="s">
        <v>13</v>
      </c>
      <c r="C146" s="57">
        <f>'Supporting data'!E47*'Supporting data'!D36/SUM('Supporting data'!C36:C36)</f>
        <v>0.1432187712985443</v>
      </c>
      <c r="D146" s="57">
        <v>1E-3</v>
      </c>
      <c r="E146" s="57">
        <v>1E-3</v>
      </c>
      <c r="I146" s="58"/>
    </row>
    <row r="148" spans="2:9">
      <c r="B148" t="s">
        <v>152</v>
      </c>
    </row>
    <row r="149" spans="2:9">
      <c r="C149" t="s">
        <v>15</v>
      </c>
      <c r="D149" t="s">
        <v>14</v>
      </c>
      <c r="E149" t="s">
        <v>6</v>
      </c>
    </row>
    <row r="150" spans="2:9">
      <c r="B150" t="s">
        <v>15</v>
      </c>
      <c r="C150">
        <v>0</v>
      </c>
      <c r="D150">
        <v>0</v>
      </c>
      <c r="E150">
        <v>0</v>
      </c>
    </row>
    <row r="151" spans="2:9">
      <c r="B151" t="s">
        <v>14</v>
      </c>
      <c r="C151">
        <v>1</v>
      </c>
      <c r="D151">
        <v>0</v>
      </c>
      <c r="E151">
        <v>0</v>
      </c>
    </row>
    <row r="152" spans="2:9">
      <c r="B152" t="s">
        <v>6</v>
      </c>
      <c r="C152">
        <v>1</v>
      </c>
      <c r="D152">
        <v>1</v>
      </c>
      <c r="E152">
        <v>0</v>
      </c>
    </row>
    <row r="154" spans="2:9">
      <c r="B154" t="s">
        <v>153</v>
      </c>
    </row>
    <row r="155" spans="2:9">
      <c r="C155" t="s">
        <v>102</v>
      </c>
      <c r="D155" t="s">
        <v>103</v>
      </c>
    </row>
    <row r="156" spans="2:9">
      <c r="B156" t="s">
        <v>104</v>
      </c>
      <c r="C156">
        <v>1</v>
      </c>
      <c r="D156">
        <v>0</v>
      </c>
    </row>
    <row r="157" spans="2:9">
      <c r="B157" t="s">
        <v>105</v>
      </c>
      <c r="C157">
        <v>0</v>
      </c>
      <c r="D157">
        <v>1</v>
      </c>
    </row>
    <row r="158" spans="2:9">
      <c r="B158" t="s">
        <v>106</v>
      </c>
      <c r="C158">
        <v>0</v>
      </c>
      <c r="D158">
        <v>1</v>
      </c>
    </row>
    <row r="159" spans="2:9">
      <c r="B159" t="s">
        <v>107</v>
      </c>
      <c r="C159">
        <v>1</v>
      </c>
      <c r="D159">
        <v>0</v>
      </c>
    </row>
    <row r="161" spans="2:18">
      <c r="B161" t="s">
        <v>154</v>
      </c>
    </row>
    <row r="163" spans="2:18">
      <c r="B163" t="s">
        <v>102</v>
      </c>
      <c r="C163">
        <v>0.85745700000000002</v>
      </c>
    </row>
    <row r="164" spans="2:18">
      <c r="B164" t="s">
        <v>103</v>
      </c>
      <c r="C164">
        <v>0.70259300000000002</v>
      </c>
    </row>
    <row r="166" spans="2:18">
      <c r="B166" t="s">
        <v>155</v>
      </c>
    </row>
    <row r="167" spans="2:18">
      <c r="B167" s="34"/>
      <c r="C167" s="33" t="s">
        <v>49</v>
      </c>
      <c r="D167" s="61" t="s">
        <v>51</v>
      </c>
      <c r="E167" s="33" t="s">
        <v>50</v>
      </c>
      <c r="F167" s="33" t="s">
        <v>180</v>
      </c>
      <c r="G167" s="33" t="s">
        <v>23</v>
      </c>
      <c r="H167" s="33" t="s">
        <v>84</v>
      </c>
      <c r="I167" s="33" t="s">
        <v>70</v>
      </c>
      <c r="J167" s="33" t="s">
        <v>28</v>
      </c>
      <c r="K167" s="33" t="s">
        <v>27</v>
      </c>
      <c r="L167" s="33" t="s">
        <v>30</v>
      </c>
      <c r="M167" s="33" t="s">
        <v>29</v>
      </c>
      <c r="N167" s="33" t="s">
        <v>68</v>
      </c>
      <c r="O167" s="33" t="s">
        <v>43</v>
      </c>
      <c r="P167" s="33" t="s">
        <v>94</v>
      </c>
      <c r="Q167" s="33" t="s">
        <v>96</v>
      </c>
      <c r="R167" s="33" t="s">
        <v>66</v>
      </c>
    </row>
    <row r="168" spans="2:18">
      <c r="B168" s="33" t="s">
        <v>38</v>
      </c>
      <c r="C168" s="34">
        <v>0.3</v>
      </c>
      <c r="D168" s="62">
        <v>0.3</v>
      </c>
      <c r="E168" s="34">
        <v>0.3</v>
      </c>
      <c r="F168" s="34">
        <v>0.3</v>
      </c>
      <c r="G168" s="34">
        <v>0.3</v>
      </c>
      <c r="H168" s="34">
        <v>0.3</v>
      </c>
      <c r="I168" s="34">
        <v>0.3</v>
      </c>
      <c r="J168" s="34">
        <v>0.3</v>
      </c>
      <c r="K168" s="34">
        <v>0.3</v>
      </c>
      <c r="L168" s="34">
        <v>0.3</v>
      </c>
      <c r="M168" s="34">
        <v>0.3</v>
      </c>
      <c r="N168" s="34">
        <v>0.3</v>
      </c>
      <c r="O168" s="34">
        <v>0.3</v>
      </c>
      <c r="P168" s="34">
        <v>0.3</v>
      </c>
      <c r="Q168" s="34">
        <v>0.3</v>
      </c>
      <c r="R168" s="34">
        <v>0.3</v>
      </c>
    </row>
    <row r="169" spans="2:18">
      <c r="B169" s="33" t="s">
        <v>37</v>
      </c>
      <c r="C169" s="34">
        <v>0.3</v>
      </c>
      <c r="D169" s="62">
        <v>0.3</v>
      </c>
      <c r="E169" s="34">
        <v>0.3</v>
      </c>
      <c r="F169" s="34">
        <v>0.3</v>
      </c>
      <c r="G169" s="34">
        <v>0.3</v>
      </c>
      <c r="H169" s="34">
        <v>0.3</v>
      </c>
      <c r="I169" s="34">
        <v>0.3</v>
      </c>
      <c r="J169" s="34">
        <v>0.3</v>
      </c>
      <c r="K169" s="34">
        <v>0.3</v>
      </c>
      <c r="L169" s="34">
        <v>0.3</v>
      </c>
      <c r="M169" s="34">
        <v>0.3</v>
      </c>
      <c r="N169" s="34">
        <v>0.3</v>
      </c>
      <c r="O169" s="34">
        <v>0.3</v>
      </c>
      <c r="P169" s="34">
        <v>0.3</v>
      </c>
      <c r="Q169" s="34">
        <v>0.3</v>
      </c>
      <c r="R169" s="34">
        <v>0.3</v>
      </c>
    </row>
    <row r="170" spans="2:18">
      <c r="B170" s="33" t="s">
        <v>60</v>
      </c>
      <c r="C170" s="34">
        <v>0.06</v>
      </c>
      <c r="D170" s="62">
        <v>0.06</v>
      </c>
      <c r="E170" s="34">
        <v>0.06</v>
      </c>
      <c r="F170" s="34">
        <v>0.06</v>
      </c>
      <c r="G170" s="34">
        <v>0.06</v>
      </c>
      <c r="H170" s="34">
        <v>0.06</v>
      </c>
      <c r="I170" s="34">
        <v>0.06</v>
      </c>
      <c r="J170" s="34">
        <v>0.06</v>
      </c>
      <c r="K170" s="34">
        <v>0.06</v>
      </c>
      <c r="L170" s="34">
        <v>0.06</v>
      </c>
      <c r="M170" s="34">
        <v>0.06</v>
      </c>
      <c r="N170" s="34">
        <v>0.06</v>
      </c>
      <c r="O170" s="34">
        <v>0.06</v>
      </c>
      <c r="P170" s="34">
        <v>0.06</v>
      </c>
      <c r="Q170" s="34">
        <v>0.06</v>
      </c>
      <c r="R170" s="34">
        <v>0.06</v>
      </c>
    </row>
    <row r="171" spans="2:18">
      <c r="B171" s="33" t="s">
        <v>35</v>
      </c>
      <c r="C171" s="34">
        <v>0.06</v>
      </c>
      <c r="D171" s="62">
        <v>0.06</v>
      </c>
      <c r="E171" s="34">
        <v>0.06</v>
      </c>
      <c r="F171" s="34">
        <v>0.06</v>
      </c>
      <c r="G171" s="34">
        <v>0.06</v>
      </c>
      <c r="H171" s="34">
        <v>0.06</v>
      </c>
      <c r="I171" s="34">
        <v>0.06</v>
      </c>
      <c r="J171" s="34">
        <v>0.06</v>
      </c>
      <c r="K171" s="34">
        <v>0.06</v>
      </c>
      <c r="L171" s="34">
        <v>0.06</v>
      </c>
      <c r="M171" s="34">
        <v>0.06</v>
      </c>
      <c r="N171" s="34">
        <v>0.06</v>
      </c>
      <c r="O171" s="34">
        <v>0.06</v>
      </c>
      <c r="P171" s="34">
        <v>0.06</v>
      </c>
      <c r="Q171" s="34">
        <v>0.06</v>
      </c>
      <c r="R171" s="34">
        <v>0.06</v>
      </c>
    </row>
    <row r="172" spans="2:18">
      <c r="B172" s="33" t="s">
        <v>32</v>
      </c>
      <c r="C172" s="34">
        <v>0.06</v>
      </c>
      <c r="D172" s="62">
        <v>0.06</v>
      </c>
      <c r="E172" s="34">
        <v>0.06</v>
      </c>
      <c r="F172" s="34">
        <v>0.06</v>
      </c>
      <c r="G172" s="34">
        <v>0.06</v>
      </c>
      <c r="H172" s="34">
        <v>0.06</v>
      </c>
      <c r="I172" s="34">
        <v>0.06</v>
      </c>
      <c r="J172" s="34">
        <v>0.06</v>
      </c>
      <c r="K172" s="34">
        <v>0.06</v>
      </c>
      <c r="L172" s="34">
        <v>0.06</v>
      </c>
      <c r="M172" s="34">
        <v>0.06</v>
      </c>
      <c r="N172" s="34">
        <v>0.06</v>
      </c>
      <c r="O172" s="34">
        <v>0.06</v>
      </c>
      <c r="P172" s="34">
        <v>0.06</v>
      </c>
      <c r="Q172" s="34">
        <v>0.06</v>
      </c>
      <c r="R172" s="34">
        <v>0.06</v>
      </c>
    </row>
    <row r="173" spans="2:18">
      <c r="B173" s="33" t="s">
        <v>36</v>
      </c>
      <c r="C173" s="34">
        <v>0.06</v>
      </c>
      <c r="D173" s="62">
        <v>0.06</v>
      </c>
      <c r="E173" s="34">
        <v>0.06</v>
      </c>
      <c r="F173" s="34">
        <v>0.06</v>
      </c>
      <c r="G173" s="34">
        <v>0.06</v>
      </c>
      <c r="H173" s="34">
        <v>0.06</v>
      </c>
      <c r="I173" s="34">
        <v>0.06</v>
      </c>
      <c r="J173" s="34">
        <v>0.06</v>
      </c>
      <c r="K173" s="34">
        <v>0.06</v>
      </c>
      <c r="L173" s="34">
        <v>0.06</v>
      </c>
      <c r="M173" s="34">
        <v>0.06</v>
      </c>
      <c r="N173" s="34">
        <v>0.06</v>
      </c>
      <c r="O173" s="34">
        <v>0.06</v>
      </c>
      <c r="P173" s="34">
        <v>0.06</v>
      </c>
      <c r="Q173" s="34">
        <v>0.06</v>
      </c>
      <c r="R173" s="34">
        <v>0.06</v>
      </c>
    </row>
    <row r="174" spans="2:18">
      <c r="B174" s="33" t="s">
        <v>33</v>
      </c>
      <c r="C174" s="34">
        <v>0.06</v>
      </c>
      <c r="D174" s="62">
        <v>0.06</v>
      </c>
      <c r="E174" s="34">
        <v>0.06</v>
      </c>
      <c r="F174" s="34">
        <v>0.06</v>
      </c>
      <c r="G174" s="34">
        <v>0.06</v>
      </c>
      <c r="H174" s="34">
        <v>0.06</v>
      </c>
      <c r="I174" s="34">
        <v>0.06</v>
      </c>
      <c r="J174" s="34">
        <v>0.06</v>
      </c>
      <c r="K174" s="34">
        <v>0.06</v>
      </c>
      <c r="L174" s="34">
        <v>0.06</v>
      </c>
      <c r="M174" s="34">
        <v>0.06</v>
      </c>
      <c r="N174" s="34">
        <v>0.06</v>
      </c>
      <c r="O174" s="34">
        <v>0.06</v>
      </c>
      <c r="P174" s="34">
        <v>0.06</v>
      </c>
      <c r="Q174" s="34">
        <v>0.06</v>
      </c>
      <c r="R174" s="34">
        <v>0.06</v>
      </c>
    </row>
    <row r="175" spans="2:18">
      <c r="B175" s="33" t="s">
        <v>34</v>
      </c>
      <c r="C175" s="34">
        <v>0.06</v>
      </c>
      <c r="D175" s="62">
        <v>0.06</v>
      </c>
      <c r="E175" s="34">
        <v>0.06</v>
      </c>
      <c r="F175" s="34">
        <v>0.06</v>
      </c>
      <c r="G175" s="34">
        <v>0.06</v>
      </c>
      <c r="H175" s="34">
        <v>0.06</v>
      </c>
      <c r="I175" s="34">
        <v>0.06</v>
      </c>
      <c r="J175" s="34">
        <v>0.06</v>
      </c>
      <c r="K175" s="34">
        <v>0.06</v>
      </c>
      <c r="L175" s="34">
        <v>0.06</v>
      </c>
      <c r="M175" s="34">
        <v>0.06</v>
      </c>
      <c r="N175" s="34">
        <v>0.06</v>
      </c>
      <c r="O175" s="34">
        <v>0.06</v>
      </c>
      <c r="P175" s="34">
        <v>0.06</v>
      </c>
      <c r="Q175" s="34">
        <v>0.06</v>
      </c>
      <c r="R175" s="34">
        <v>0.06</v>
      </c>
    </row>
    <row r="176" spans="2:18">
      <c r="B176" s="33" t="s">
        <v>43</v>
      </c>
      <c r="C176" s="34">
        <v>0.06</v>
      </c>
      <c r="D176" s="62">
        <v>0.06</v>
      </c>
      <c r="E176" s="34">
        <v>0.06</v>
      </c>
      <c r="F176" s="34">
        <v>0.06</v>
      </c>
      <c r="G176" s="34">
        <v>0.06</v>
      </c>
      <c r="H176" s="34">
        <v>0.06</v>
      </c>
      <c r="I176" s="34">
        <v>0.06</v>
      </c>
      <c r="J176" s="34">
        <v>0.06</v>
      </c>
      <c r="K176" s="34">
        <v>0.06</v>
      </c>
      <c r="L176" s="34">
        <v>0.06</v>
      </c>
      <c r="M176" s="34">
        <v>0.06</v>
      </c>
      <c r="N176" s="34">
        <v>0.06</v>
      </c>
      <c r="O176" s="34">
        <v>0.06</v>
      </c>
      <c r="P176" s="34">
        <v>0.06</v>
      </c>
      <c r="Q176" s="34">
        <v>0.06</v>
      </c>
      <c r="R176" s="34">
        <v>0.06</v>
      </c>
    </row>
    <row r="177" spans="2:18">
      <c r="B177" s="33" t="s">
        <v>95</v>
      </c>
      <c r="C177" s="34">
        <v>0.06</v>
      </c>
      <c r="D177" s="62">
        <v>0.06</v>
      </c>
      <c r="E177" s="34">
        <v>0.06</v>
      </c>
      <c r="F177" s="34">
        <v>0.06</v>
      </c>
      <c r="G177" s="34">
        <v>0.06</v>
      </c>
      <c r="H177" s="34">
        <v>0.06</v>
      </c>
      <c r="I177" s="34">
        <v>0.06</v>
      </c>
      <c r="J177" s="34">
        <v>0.06</v>
      </c>
      <c r="K177" s="34">
        <v>0.06</v>
      </c>
      <c r="L177" s="34">
        <v>0.06</v>
      </c>
      <c r="M177" s="34">
        <v>0.06</v>
      </c>
      <c r="N177" s="34">
        <v>0.06</v>
      </c>
      <c r="O177" s="34">
        <v>0.06</v>
      </c>
      <c r="P177" s="34">
        <v>0.06</v>
      </c>
      <c r="Q177" s="34">
        <v>0.06</v>
      </c>
      <c r="R177" s="34">
        <v>0.06</v>
      </c>
    </row>
    <row r="178" spans="2:18">
      <c r="B178" s="33" t="s">
        <v>98</v>
      </c>
      <c r="C178" s="34">
        <v>0.06</v>
      </c>
      <c r="D178" s="62">
        <v>0.06</v>
      </c>
      <c r="E178" s="34">
        <v>0.06</v>
      </c>
      <c r="F178" s="34">
        <v>0.06</v>
      </c>
      <c r="G178" s="34">
        <v>0.06</v>
      </c>
      <c r="H178" s="34">
        <v>0.06</v>
      </c>
      <c r="I178" s="34">
        <v>0.06</v>
      </c>
      <c r="J178" s="34">
        <v>0.06</v>
      </c>
      <c r="K178" s="34">
        <v>0.06</v>
      </c>
      <c r="L178" s="34">
        <v>0.06</v>
      </c>
      <c r="M178" s="34">
        <v>0.06</v>
      </c>
      <c r="N178" s="34">
        <v>0.06</v>
      </c>
      <c r="O178" s="34">
        <v>0.06</v>
      </c>
      <c r="P178" s="34">
        <v>0.06</v>
      </c>
      <c r="Q178" s="34">
        <v>0.06</v>
      </c>
      <c r="R178" s="34">
        <v>0.06</v>
      </c>
    </row>
    <row r="179" spans="2:18">
      <c r="B179" s="33" t="s">
        <v>99</v>
      </c>
      <c r="C179" s="34">
        <v>0.06</v>
      </c>
      <c r="D179" s="62">
        <v>0.06</v>
      </c>
      <c r="E179" s="34">
        <v>0.06</v>
      </c>
      <c r="F179" s="34">
        <v>0.06</v>
      </c>
      <c r="G179" s="34">
        <v>0.06</v>
      </c>
      <c r="H179" s="34">
        <v>0.06</v>
      </c>
      <c r="I179" s="34">
        <v>0.06</v>
      </c>
      <c r="J179" s="34">
        <v>0.06</v>
      </c>
      <c r="K179" s="34">
        <v>0.06</v>
      </c>
      <c r="L179" s="34">
        <v>0.06</v>
      </c>
      <c r="M179" s="34">
        <v>0.06</v>
      </c>
      <c r="N179" s="34">
        <v>0.06</v>
      </c>
      <c r="O179" s="34">
        <v>0.06</v>
      </c>
      <c r="P179" s="34">
        <v>0.06</v>
      </c>
      <c r="Q179" s="34">
        <v>0.06</v>
      </c>
      <c r="R179" s="34">
        <v>0.06</v>
      </c>
    </row>
    <row r="180" spans="2:18">
      <c r="B180" s="33" t="s">
        <v>97</v>
      </c>
      <c r="C180" s="34">
        <v>0.06</v>
      </c>
      <c r="D180" s="62">
        <v>0.06</v>
      </c>
      <c r="E180" s="34">
        <v>0.06</v>
      </c>
      <c r="F180" s="34">
        <v>0.06</v>
      </c>
      <c r="G180" s="34">
        <v>0.06</v>
      </c>
      <c r="H180" s="34">
        <v>0.06</v>
      </c>
      <c r="I180" s="34">
        <v>0.06</v>
      </c>
      <c r="J180" s="34">
        <v>0.06</v>
      </c>
      <c r="K180" s="34">
        <v>0.06</v>
      </c>
      <c r="L180" s="34">
        <v>0.06</v>
      </c>
      <c r="M180" s="34">
        <v>0.06</v>
      </c>
      <c r="N180" s="34">
        <v>0.06</v>
      </c>
      <c r="O180" s="34">
        <v>0.06</v>
      </c>
      <c r="P180" s="34">
        <v>0.06</v>
      </c>
      <c r="Q180" s="34">
        <v>0.06</v>
      </c>
      <c r="R180" s="34">
        <v>0.06</v>
      </c>
    </row>
    <row r="181" spans="2:18">
      <c r="B181" s="33" t="s">
        <v>52</v>
      </c>
      <c r="C181" s="34">
        <v>0.06</v>
      </c>
      <c r="D181" s="62">
        <v>0.06</v>
      </c>
      <c r="E181" s="34">
        <v>0.06</v>
      </c>
      <c r="F181" s="34">
        <v>0.06</v>
      </c>
      <c r="G181" s="34">
        <v>0.06</v>
      </c>
      <c r="H181" s="34">
        <v>0.06</v>
      </c>
      <c r="I181" s="34">
        <v>0.06</v>
      </c>
      <c r="J181" s="34">
        <v>0.06</v>
      </c>
      <c r="K181" s="34">
        <v>0.06</v>
      </c>
      <c r="L181" s="34">
        <v>0.06</v>
      </c>
      <c r="M181" s="34">
        <v>0.06</v>
      </c>
      <c r="N181" s="34">
        <v>0.06</v>
      </c>
      <c r="O181" s="34">
        <v>0.06</v>
      </c>
      <c r="P181" s="34">
        <v>0.06</v>
      </c>
      <c r="Q181" s="34">
        <v>0.06</v>
      </c>
      <c r="R181" s="34">
        <v>0.06</v>
      </c>
    </row>
    <row r="182" spans="2:18">
      <c r="B182" s="33" t="s">
        <v>59</v>
      </c>
      <c r="C182" s="34">
        <v>0.06</v>
      </c>
      <c r="D182" s="62">
        <v>0.06</v>
      </c>
      <c r="E182" s="34">
        <v>0.06</v>
      </c>
      <c r="F182" s="34">
        <v>0.06</v>
      </c>
      <c r="G182" s="34">
        <v>0.06</v>
      </c>
      <c r="H182" s="34">
        <v>0.06</v>
      </c>
      <c r="I182" s="34">
        <v>0.06</v>
      </c>
      <c r="J182" s="34">
        <v>0.06</v>
      </c>
      <c r="K182" s="34">
        <v>0.06</v>
      </c>
      <c r="L182" s="34">
        <v>0.06</v>
      </c>
      <c r="M182" s="34">
        <v>0.06</v>
      </c>
      <c r="N182" s="34">
        <v>0.06</v>
      </c>
      <c r="O182" s="34">
        <v>0.06</v>
      </c>
      <c r="P182" s="34">
        <v>0.06</v>
      </c>
      <c r="Q182" s="34">
        <v>0.06</v>
      </c>
      <c r="R182" s="34">
        <v>0.06</v>
      </c>
    </row>
    <row r="183" spans="2:18">
      <c r="B183" s="33" t="s">
        <v>84</v>
      </c>
      <c r="C183" s="34">
        <v>0.06</v>
      </c>
      <c r="D183" s="62">
        <v>0.06</v>
      </c>
      <c r="E183" s="34">
        <v>0.06</v>
      </c>
      <c r="F183" s="34">
        <v>0.06</v>
      </c>
      <c r="G183" s="34">
        <v>0.06</v>
      </c>
      <c r="H183" s="34">
        <v>0.06</v>
      </c>
      <c r="I183" s="34">
        <v>0.06</v>
      </c>
      <c r="J183" s="34">
        <v>0.06</v>
      </c>
      <c r="K183" s="34">
        <v>0.06</v>
      </c>
      <c r="L183" s="34">
        <v>0.06</v>
      </c>
      <c r="M183" s="34">
        <v>0.06</v>
      </c>
      <c r="N183" s="34">
        <v>0.06</v>
      </c>
      <c r="O183" s="34">
        <v>0.06</v>
      </c>
      <c r="P183" s="34">
        <v>0.06</v>
      </c>
      <c r="Q183" s="34">
        <v>0.06</v>
      </c>
      <c r="R183" s="34">
        <v>0.06</v>
      </c>
    </row>
    <row r="184" spans="2:18">
      <c r="B184" s="33" t="s">
        <v>70</v>
      </c>
      <c r="C184" s="34">
        <v>0.06</v>
      </c>
      <c r="D184" s="62">
        <v>0.06</v>
      </c>
      <c r="E184" s="34">
        <v>0.06</v>
      </c>
      <c r="F184" s="34">
        <v>0.06</v>
      </c>
      <c r="G184" s="34">
        <v>0.06</v>
      </c>
      <c r="H184" s="34">
        <v>0.06</v>
      </c>
      <c r="I184" s="34">
        <v>0.06</v>
      </c>
      <c r="J184" s="34">
        <v>0.06</v>
      </c>
      <c r="K184" s="34">
        <v>0.06</v>
      </c>
      <c r="L184" s="34">
        <v>0.06</v>
      </c>
      <c r="M184" s="34">
        <v>0.06</v>
      </c>
      <c r="N184" s="34">
        <v>0.06</v>
      </c>
      <c r="O184" s="34">
        <v>0.06</v>
      </c>
      <c r="P184" s="34">
        <v>0.06</v>
      </c>
      <c r="Q184" s="34">
        <v>0.06</v>
      </c>
      <c r="R184" s="34">
        <v>0.06</v>
      </c>
    </row>
    <row r="185" spans="2:18">
      <c r="B185" s="33" t="s">
        <v>94</v>
      </c>
      <c r="C185" s="34">
        <v>0.06</v>
      </c>
      <c r="D185" s="62">
        <v>0.06</v>
      </c>
      <c r="E185" s="34">
        <v>0.06</v>
      </c>
      <c r="F185" s="34">
        <v>0.06</v>
      </c>
      <c r="G185" s="34">
        <v>0.06</v>
      </c>
      <c r="H185" s="34">
        <v>0.06</v>
      </c>
      <c r="I185" s="34">
        <v>0.06</v>
      </c>
      <c r="J185" s="34">
        <v>0.06</v>
      </c>
      <c r="K185" s="34">
        <v>0.06</v>
      </c>
      <c r="L185" s="34">
        <v>0.06</v>
      </c>
      <c r="M185" s="34">
        <v>0.06</v>
      </c>
      <c r="N185" s="34">
        <v>0.06</v>
      </c>
      <c r="O185" s="34">
        <v>0.06</v>
      </c>
      <c r="P185" s="34">
        <v>0.06</v>
      </c>
      <c r="Q185" s="34">
        <v>0.06</v>
      </c>
      <c r="R185" s="34">
        <v>0.06</v>
      </c>
    </row>
    <row r="186" spans="2:18">
      <c r="B186" s="33" t="s">
        <v>96</v>
      </c>
      <c r="C186" s="34">
        <v>0.06</v>
      </c>
      <c r="D186" s="62">
        <v>0.06</v>
      </c>
      <c r="E186" s="34">
        <v>0.06</v>
      </c>
      <c r="F186" s="34">
        <v>0.06</v>
      </c>
      <c r="G186" s="34">
        <v>0.06</v>
      </c>
      <c r="H186" s="34">
        <v>0.06</v>
      </c>
      <c r="I186" s="34">
        <v>0.06</v>
      </c>
      <c r="J186" s="34">
        <v>0.06</v>
      </c>
      <c r="K186" s="34">
        <v>0.06</v>
      </c>
      <c r="L186" s="34">
        <v>0.06</v>
      </c>
      <c r="M186" s="34">
        <v>0.06</v>
      </c>
      <c r="N186" s="34">
        <v>0.06</v>
      </c>
      <c r="O186" s="34">
        <v>0.06</v>
      </c>
      <c r="P186" s="34">
        <v>0.06</v>
      </c>
      <c r="Q186" s="34">
        <v>0.06</v>
      </c>
      <c r="R186" s="34">
        <v>0.06</v>
      </c>
    </row>
    <row r="187" spans="2:18">
      <c r="B187" s="33" t="s">
        <v>66</v>
      </c>
      <c r="C187" s="34">
        <v>0.06</v>
      </c>
      <c r="D187" s="62">
        <v>0.06</v>
      </c>
      <c r="E187" s="34">
        <v>0.06</v>
      </c>
      <c r="F187" s="34">
        <v>0.06</v>
      </c>
      <c r="G187" s="34">
        <v>0.06</v>
      </c>
      <c r="H187" s="34">
        <v>0.06</v>
      </c>
      <c r="I187" s="34">
        <v>0.06</v>
      </c>
      <c r="J187" s="34">
        <v>0.06</v>
      </c>
      <c r="K187" s="34">
        <v>0.06</v>
      </c>
      <c r="L187" s="34">
        <v>0.06</v>
      </c>
      <c r="M187" s="34">
        <v>0.06</v>
      </c>
      <c r="N187" s="34">
        <v>0.06</v>
      </c>
      <c r="O187" s="34">
        <v>0.06</v>
      </c>
      <c r="P187" s="34">
        <v>0.06</v>
      </c>
      <c r="Q187" s="34">
        <v>0.06</v>
      </c>
      <c r="R187" s="34">
        <v>0.06</v>
      </c>
    </row>
    <row r="188" spans="2:18">
      <c r="B188" s="33" t="s">
        <v>100</v>
      </c>
      <c r="C188" s="34">
        <v>0.06</v>
      </c>
      <c r="D188" s="62">
        <v>0.06</v>
      </c>
      <c r="E188" s="34">
        <v>0.06</v>
      </c>
      <c r="F188" s="34">
        <v>0.06</v>
      </c>
      <c r="G188" s="34">
        <v>0.06</v>
      </c>
      <c r="H188" s="34">
        <v>0.06</v>
      </c>
      <c r="I188" s="34">
        <v>0.06</v>
      </c>
      <c r="J188" s="34">
        <v>0.06</v>
      </c>
      <c r="K188" s="34">
        <v>0.06</v>
      </c>
      <c r="L188" s="34">
        <v>0.06</v>
      </c>
      <c r="M188" s="34">
        <v>0.06</v>
      </c>
      <c r="N188" s="34">
        <v>0.06</v>
      </c>
      <c r="O188" s="34">
        <v>0.06</v>
      </c>
      <c r="P188" s="34">
        <v>0.06</v>
      </c>
      <c r="Q188" s="34">
        <v>0.06</v>
      </c>
      <c r="R188" s="34">
        <v>0.06</v>
      </c>
    </row>
    <row r="189" spans="2:18">
      <c r="B189" s="33" t="s">
        <v>87</v>
      </c>
      <c r="C189" s="34">
        <v>0.06</v>
      </c>
      <c r="D189" s="62">
        <v>0.06</v>
      </c>
      <c r="E189" s="34">
        <v>0.06</v>
      </c>
      <c r="F189" s="34">
        <v>0.06</v>
      </c>
      <c r="G189" s="34">
        <v>0.06</v>
      </c>
      <c r="H189" s="34">
        <v>0.06</v>
      </c>
      <c r="I189" s="34">
        <v>0.06</v>
      </c>
      <c r="J189" s="34">
        <v>0.06</v>
      </c>
      <c r="K189" s="34">
        <v>0.06</v>
      </c>
      <c r="L189" s="34">
        <v>0.06</v>
      </c>
      <c r="M189" s="34">
        <v>0.06</v>
      </c>
      <c r="N189" s="34">
        <v>0.06</v>
      </c>
      <c r="O189" s="34">
        <v>0.06</v>
      </c>
      <c r="P189" s="34">
        <v>0.06</v>
      </c>
      <c r="Q189" s="34">
        <v>0.06</v>
      </c>
      <c r="R189" s="34">
        <v>0.06</v>
      </c>
    </row>
    <row r="190" spans="2:18">
      <c r="B190" s="35" t="s">
        <v>88</v>
      </c>
      <c r="C190" s="34">
        <v>0.06</v>
      </c>
      <c r="D190" s="62">
        <v>0.06</v>
      </c>
      <c r="E190" s="34">
        <v>0.06</v>
      </c>
      <c r="F190" s="34">
        <v>0.06</v>
      </c>
      <c r="G190" s="34">
        <v>0.06</v>
      </c>
      <c r="H190" s="34">
        <v>0.06</v>
      </c>
      <c r="I190" s="34">
        <v>0.06</v>
      </c>
      <c r="J190" s="34">
        <v>0.06</v>
      </c>
      <c r="K190" s="34">
        <v>0.06</v>
      </c>
      <c r="L190" s="34">
        <v>0.06</v>
      </c>
      <c r="M190" s="34">
        <v>0.06</v>
      </c>
      <c r="N190" s="34">
        <v>0.06</v>
      </c>
      <c r="O190" s="34">
        <v>0.06</v>
      </c>
      <c r="P190" s="34">
        <v>0.06</v>
      </c>
      <c r="Q190" s="34">
        <v>0.06</v>
      </c>
      <c r="R190" s="34">
        <v>0.06</v>
      </c>
    </row>
    <row r="191" spans="2:18">
      <c r="B191" s="35" t="s">
        <v>89</v>
      </c>
      <c r="C191" s="34">
        <v>0.06</v>
      </c>
      <c r="D191" s="62">
        <v>0.06</v>
      </c>
      <c r="E191" s="34">
        <v>0.06</v>
      </c>
      <c r="F191" s="34">
        <v>0.06</v>
      </c>
      <c r="G191" s="34">
        <v>0.06</v>
      </c>
      <c r="H191" s="34">
        <v>0.06</v>
      </c>
      <c r="I191" s="34">
        <v>0.06</v>
      </c>
      <c r="J191" s="34">
        <v>0.06</v>
      </c>
      <c r="K191" s="34">
        <v>0.06</v>
      </c>
      <c r="L191" s="34">
        <v>0.06</v>
      </c>
      <c r="M191" s="34">
        <v>0.06</v>
      </c>
      <c r="N191" s="34">
        <v>0.06</v>
      </c>
      <c r="O191" s="34">
        <v>0.06</v>
      </c>
      <c r="P191" s="34">
        <v>0.06</v>
      </c>
      <c r="Q191" s="34">
        <v>0.06</v>
      </c>
      <c r="R191" s="34">
        <v>0.06</v>
      </c>
    </row>
    <row r="193" spans="2:18">
      <c r="B193" t="s">
        <v>155</v>
      </c>
    </row>
    <row r="194" spans="2:18">
      <c r="B194" s="34"/>
      <c r="C194" s="33" t="s">
        <v>50</v>
      </c>
      <c r="D194" s="33" t="s">
        <v>180</v>
      </c>
      <c r="E194" s="33" t="s">
        <v>23</v>
      </c>
      <c r="F194" s="33" t="s">
        <v>84</v>
      </c>
      <c r="G194" s="33" t="s">
        <v>70</v>
      </c>
      <c r="H194" s="33" t="s">
        <v>28</v>
      </c>
      <c r="I194" s="33" t="s">
        <v>27</v>
      </c>
      <c r="J194" s="33" t="s">
        <v>30</v>
      </c>
      <c r="K194" s="33" t="s">
        <v>29</v>
      </c>
      <c r="L194" s="33" t="s">
        <v>68</v>
      </c>
      <c r="M194" s="33" t="s">
        <v>43</v>
      </c>
      <c r="N194" s="33" t="s">
        <v>94</v>
      </c>
      <c r="O194" s="33" t="s">
        <v>96</v>
      </c>
      <c r="P194" s="33" t="s">
        <v>66</v>
      </c>
      <c r="R194" s="33"/>
    </row>
    <row r="195" spans="2:18">
      <c r="B195" s="33" t="s">
        <v>38</v>
      </c>
      <c r="C195" s="34">
        <v>0.3</v>
      </c>
      <c r="D195" s="34">
        <v>0.3</v>
      </c>
      <c r="E195" s="34">
        <v>0.3</v>
      </c>
      <c r="F195" s="34">
        <v>0.3</v>
      </c>
      <c r="G195" s="34">
        <v>0.3</v>
      </c>
      <c r="H195" s="34">
        <v>0.3</v>
      </c>
      <c r="I195" s="34">
        <v>0.3</v>
      </c>
      <c r="J195" s="34">
        <v>0.3</v>
      </c>
      <c r="K195" s="34">
        <v>0.3</v>
      </c>
      <c r="L195" s="34">
        <v>0.3</v>
      </c>
      <c r="M195" s="34">
        <v>0.3</v>
      </c>
      <c r="N195" s="34">
        <v>0.3</v>
      </c>
      <c r="O195" s="34">
        <v>0.3</v>
      </c>
      <c r="P195" s="34">
        <v>0.3</v>
      </c>
      <c r="R195" s="34"/>
    </row>
    <row r="196" spans="2:18">
      <c r="B196" s="33" t="s">
        <v>37</v>
      </c>
      <c r="C196" s="34">
        <v>0.3</v>
      </c>
      <c r="D196" s="34">
        <v>0.3</v>
      </c>
      <c r="E196" s="34">
        <v>0.3</v>
      </c>
      <c r="F196" s="34">
        <v>0.3</v>
      </c>
      <c r="G196" s="34">
        <v>0.3</v>
      </c>
      <c r="H196" s="34">
        <v>0.3</v>
      </c>
      <c r="I196" s="34">
        <v>0.3</v>
      </c>
      <c r="J196" s="34">
        <v>0.3</v>
      </c>
      <c r="K196" s="34">
        <v>0.3</v>
      </c>
      <c r="L196" s="34">
        <v>0.3</v>
      </c>
      <c r="M196" s="34">
        <v>0.3</v>
      </c>
      <c r="N196" s="34">
        <v>0.3</v>
      </c>
      <c r="O196" s="34">
        <v>0.3</v>
      </c>
      <c r="P196" s="34">
        <v>0.3</v>
      </c>
      <c r="R196" s="34"/>
    </row>
    <row r="197" spans="2:18">
      <c r="B197" s="33" t="s">
        <v>60</v>
      </c>
      <c r="C197" s="34">
        <v>0.06</v>
      </c>
      <c r="D197" s="34">
        <v>0.06</v>
      </c>
      <c r="E197" s="34">
        <v>0.06</v>
      </c>
      <c r="F197" s="34">
        <v>0.06</v>
      </c>
      <c r="G197" s="34">
        <v>0.06</v>
      </c>
      <c r="H197" s="34">
        <v>0.06</v>
      </c>
      <c r="I197" s="34">
        <v>0.06</v>
      </c>
      <c r="J197" s="34">
        <v>0.06</v>
      </c>
      <c r="K197" s="34">
        <v>0.06</v>
      </c>
      <c r="L197" s="34">
        <v>0.06</v>
      </c>
      <c r="M197" s="34">
        <v>0.06</v>
      </c>
      <c r="N197" s="34">
        <v>0.06</v>
      </c>
      <c r="O197" s="34">
        <v>0.06</v>
      </c>
      <c r="P197" s="34">
        <v>0.06</v>
      </c>
      <c r="R197" s="34"/>
    </row>
    <row r="198" spans="2:18">
      <c r="B198" s="33" t="s">
        <v>35</v>
      </c>
      <c r="C198" s="34">
        <v>0.06</v>
      </c>
      <c r="D198" s="34">
        <v>0.06</v>
      </c>
      <c r="E198" s="34">
        <v>0.06</v>
      </c>
      <c r="F198" s="34">
        <v>0.06</v>
      </c>
      <c r="G198" s="34">
        <v>0.06</v>
      </c>
      <c r="H198" s="34">
        <v>0.06</v>
      </c>
      <c r="I198" s="34">
        <v>0.06</v>
      </c>
      <c r="J198" s="34">
        <v>0.06</v>
      </c>
      <c r="K198" s="34">
        <v>0.06</v>
      </c>
      <c r="L198" s="34">
        <v>0.06</v>
      </c>
      <c r="M198" s="34">
        <v>0.06</v>
      </c>
      <c r="N198" s="34">
        <v>0.06</v>
      </c>
      <c r="O198" s="34">
        <v>0.06</v>
      </c>
      <c r="P198" s="34">
        <v>0.06</v>
      </c>
      <c r="R198" s="34"/>
    </row>
    <row r="199" spans="2:18">
      <c r="B199" s="33" t="s">
        <v>32</v>
      </c>
      <c r="C199" s="34">
        <v>0.06</v>
      </c>
      <c r="D199" s="34">
        <v>0.06</v>
      </c>
      <c r="E199" s="34">
        <v>0.06</v>
      </c>
      <c r="F199" s="34">
        <v>0.06</v>
      </c>
      <c r="G199" s="34">
        <v>0.06</v>
      </c>
      <c r="H199" s="34">
        <v>0.06</v>
      </c>
      <c r="I199" s="34">
        <v>0.06</v>
      </c>
      <c r="J199" s="34">
        <v>0.06</v>
      </c>
      <c r="K199" s="34">
        <v>0.06</v>
      </c>
      <c r="L199" s="34">
        <v>0.06</v>
      </c>
      <c r="M199" s="34">
        <v>0.06</v>
      </c>
      <c r="N199" s="34">
        <v>0.06</v>
      </c>
      <c r="O199" s="34">
        <v>0.06</v>
      </c>
      <c r="P199" s="34">
        <v>0.06</v>
      </c>
      <c r="R199" s="34"/>
    </row>
    <row r="200" spans="2:18">
      <c r="B200" s="33" t="s">
        <v>36</v>
      </c>
      <c r="C200" s="34">
        <v>0.06</v>
      </c>
      <c r="D200" s="34">
        <v>0.06</v>
      </c>
      <c r="E200" s="34">
        <v>0.06</v>
      </c>
      <c r="F200" s="34">
        <v>0.06</v>
      </c>
      <c r="G200" s="34">
        <v>0.06</v>
      </c>
      <c r="H200" s="34">
        <v>0.06</v>
      </c>
      <c r="I200" s="34">
        <v>0.06</v>
      </c>
      <c r="J200" s="34">
        <v>0.06</v>
      </c>
      <c r="K200" s="34">
        <v>0.06</v>
      </c>
      <c r="L200" s="34">
        <v>0.06</v>
      </c>
      <c r="M200" s="34">
        <v>0.06</v>
      </c>
      <c r="N200" s="34">
        <v>0.06</v>
      </c>
      <c r="O200" s="34">
        <v>0.06</v>
      </c>
      <c r="P200" s="34">
        <v>0.06</v>
      </c>
      <c r="R200" s="34"/>
    </row>
    <row r="201" spans="2:18">
      <c r="B201" s="33" t="s">
        <v>33</v>
      </c>
      <c r="C201" s="34">
        <v>0.06</v>
      </c>
      <c r="D201" s="34">
        <v>0.06</v>
      </c>
      <c r="E201" s="34">
        <v>0.06</v>
      </c>
      <c r="F201" s="34">
        <v>0.06</v>
      </c>
      <c r="G201" s="34">
        <v>0.06</v>
      </c>
      <c r="H201" s="34">
        <v>0.06</v>
      </c>
      <c r="I201" s="34">
        <v>0.06</v>
      </c>
      <c r="J201" s="34">
        <v>0.06</v>
      </c>
      <c r="K201" s="34">
        <v>0.06</v>
      </c>
      <c r="L201" s="34">
        <v>0.06</v>
      </c>
      <c r="M201" s="34">
        <v>0.06</v>
      </c>
      <c r="N201" s="34">
        <v>0.06</v>
      </c>
      <c r="O201" s="34">
        <v>0.06</v>
      </c>
      <c r="P201" s="34">
        <v>0.06</v>
      </c>
      <c r="R201" s="34"/>
    </row>
    <row r="202" spans="2:18">
      <c r="B202" s="33" t="s">
        <v>34</v>
      </c>
      <c r="C202" s="34">
        <v>0.06</v>
      </c>
      <c r="D202" s="34">
        <v>0.06</v>
      </c>
      <c r="E202" s="34">
        <v>0.06</v>
      </c>
      <c r="F202" s="34">
        <v>0.06</v>
      </c>
      <c r="G202" s="34">
        <v>0.06</v>
      </c>
      <c r="H202" s="34">
        <v>0.06</v>
      </c>
      <c r="I202" s="34">
        <v>0.06</v>
      </c>
      <c r="J202" s="34">
        <v>0.06</v>
      </c>
      <c r="K202" s="34">
        <v>0.06</v>
      </c>
      <c r="L202" s="34">
        <v>0.06</v>
      </c>
      <c r="M202" s="34">
        <v>0.06</v>
      </c>
      <c r="N202" s="34">
        <v>0.06</v>
      </c>
      <c r="O202" s="34">
        <v>0.06</v>
      </c>
      <c r="P202" s="34">
        <v>0.06</v>
      </c>
      <c r="R202" s="34"/>
    </row>
    <row r="203" spans="2:18">
      <c r="B203" s="33" t="s">
        <v>43</v>
      </c>
      <c r="C203" s="34">
        <v>0.06</v>
      </c>
      <c r="D203" s="34">
        <v>0.06</v>
      </c>
      <c r="E203" s="34">
        <v>0.06</v>
      </c>
      <c r="F203" s="34">
        <v>0.06</v>
      </c>
      <c r="G203" s="34">
        <v>0.06</v>
      </c>
      <c r="H203" s="34">
        <v>0.06</v>
      </c>
      <c r="I203" s="34">
        <v>0.06</v>
      </c>
      <c r="J203" s="34">
        <v>0.06</v>
      </c>
      <c r="K203" s="34">
        <v>0.06</v>
      </c>
      <c r="L203" s="34">
        <v>0.06</v>
      </c>
      <c r="M203" s="34">
        <v>0.06</v>
      </c>
      <c r="N203" s="34">
        <v>0.06</v>
      </c>
      <c r="O203" s="34">
        <v>0.06</v>
      </c>
      <c r="P203" s="34">
        <v>0.06</v>
      </c>
      <c r="R203" s="34"/>
    </row>
    <row r="204" spans="2:18">
      <c r="B204" s="33" t="s">
        <v>95</v>
      </c>
      <c r="C204" s="34">
        <v>0.06</v>
      </c>
      <c r="D204" s="34">
        <v>0.06</v>
      </c>
      <c r="E204" s="34">
        <v>0.06</v>
      </c>
      <c r="F204" s="34">
        <v>0.06</v>
      </c>
      <c r="G204" s="34">
        <v>0.06</v>
      </c>
      <c r="H204" s="34">
        <v>0.06</v>
      </c>
      <c r="I204" s="34">
        <v>0.06</v>
      </c>
      <c r="J204" s="34">
        <v>0.06</v>
      </c>
      <c r="K204" s="34">
        <v>0.06</v>
      </c>
      <c r="L204" s="34">
        <v>0.06</v>
      </c>
      <c r="M204" s="34">
        <v>0.06</v>
      </c>
      <c r="N204" s="34">
        <v>0.06</v>
      </c>
      <c r="O204" s="34">
        <v>0.06</v>
      </c>
      <c r="P204" s="34">
        <v>0.06</v>
      </c>
      <c r="R204" s="34"/>
    </row>
    <row r="205" spans="2:18">
      <c r="B205" s="33" t="s">
        <v>98</v>
      </c>
      <c r="C205" s="34">
        <v>0.06</v>
      </c>
      <c r="D205" s="34">
        <v>0.06</v>
      </c>
      <c r="E205" s="34">
        <v>0.06</v>
      </c>
      <c r="F205" s="34">
        <v>0.06</v>
      </c>
      <c r="G205" s="34">
        <v>0.06</v>
      </c>
      <c r="H205" s="34">
        <v>0.06</v>
      </c>
      <c r="I205" s="34">
        <v>0.06</v>
      </c>
      <c r="J205" s="34">
        <v>0.06</v>
      </c>
      <c r="K205" s="34">
        <v>0.06</v>
      </c>
      <c r="L205" s="34">
        <v>0.06</v>
      </c>
      <c r="M205" s="34">
        <v>0.06</v>
      </c>
      <c r="N205" s="34">
        <v>0.06</v>
      </c>
      <c r="O205" s="34">
        <v>0.06</v>
      </c>
      <c r="P205" s="34">
        <v>0.06</v>
      </c>
      <c r="R205" s="34"/>
    </row>
    <row r="206" spans="2:18">
      <c r="B206" s="33" t="s">
        <v>99</v>
      </c>
      <c r="C206" s="34">
        <v>0.06</v>
      </c>
      <c r="D206" s="34">
        <v>0.06</v>
      </c>
      <c r="E206" s="34">
        <v>0.06</v>
      </c>
      <c r="F206" s="34">
        <v>0.06</v>
      </c>
      <c r="G206" s="34">
        <v>0.06</v>
      </c>
      <c r="H206" s="34">
        <v>0.06</v>
      </c>
      <c r="I206" s="34">
        <v>0.06</v>
      </c>
      <c r="J206" s="34">
        <v>0.06</v>
      </c>
      <c r="K206" s="34">
        <v>0.06</v>
      </c>
      <c r="L206" s="34">
        <v>0.06</v>
      </c>
      <c r="M206" s="34">
        <v>0.06</v>
      </c>
      <c r="N206" s="34">
        <v>0.06</v>
      </c>
      <c r="O206" s="34">
        <v>0.06</v>
      </c>
      <c r="P206" s="34">
        <v>0.06</v>
      </c>
      <c r="R206" s="34"/>
    </row>
    <row r="207" spans="2:18">
      <c r="B207" s="33" t="s">
        <v>97</v>
      </c>
      <c r="C207" s="34">
        <v>0.06</v>
      </c>
      <c r="D207" s="34">
        <v>0.06</v>
      </c>
      <c r="E207" s="34">
        <v>0.06</v>
      </c>
      <c r="F207" s="34">
        <v>0.06</v>
      </c>
      <c r="G207" s="34">
        <v>0.06</v>
      </c>
      <c r="H207" s="34">
        <v>0.06</v>
      </c>
      <c r="I207" s="34">
        <v>0.06</v>
      </c>
      <c r="J207" s="34">
        <v>0.06</v>
      </c>
      <c r="K207" s="34">
        <v>0.06</v>
      </c>
      <c r="L207" s="34">
        <v>0.06</v>
      </c>
      <c r="M207" s="34">
        <v>0.06</v>
      </c>
      <c r="N207" s="34">
        <v>0.06</v>
      </c>
      <c r="O207" s="34">
        <v>0.06</v>
      </c>
      <c r="P207" s="34">
        <v>0.06</v>
      </c>
      <c r="R207" s="34"/>
    </row>
    <row r="208" spans="2:18">
      <c r="B208" s="33" t="s">
        <v>52</v>
      </c>
      <c r="C208" s="34">
        <v>0.06</v>
      </c>
      <c r="D208" s="34">
        <v>0.06</v>
      </c>
      <c r="E208" s="34">
        <v>0.06</v>
      </c>
      <c r="F208" s="34">
        <v>0.06</v>
      </c>
      <c r="G208" s="34">
        <v>0.06</v>
      </c>
      <c r="H208" s="34">
        <v>0.06</v>
      </c>
      <c r="I208" s="34">
        <v>0.06</v>
      </c>
      <c r="J208" s="34">
        <v>0.06</v>
      </c>
      <c r="K208" s="34">
        <v>0.06</v>
      </c>
      <c r="L208" s="34">
        <v>0.06</v>
      </c>
      <c r="M208" s="34">
        <v>0.06</v>
      </c>
      <c r="N208" s="34">
        <v>0.06</v>
      </c>
      <c r="O208" s="34">
        <v>0.06</v>
      </c>
      <c r="P208" s="34">
        <v>0.06</v>
      </c>
      <c r="R208" s="34"/>
    </row>
    <row r="209" spans="2:18">
      <c r="B209" s="33" t="s">
        <v>59</v>
      </c>
      <c r="C209" s="34">
        <v>0.06</v>
      </c>
      <c r="D209" s="34">
        <v>0.06</v>
      </c>
      <c r="E209" s="34">
        <v>0.06</v>
      </c>
      <c r="F209" s="34">
        <v>0.06</v>
      </c>
      <c r="G209" s="34">
        <v>0.06</v>
      </c>
      <c r="H209" s="34">
        <v>0.06</v>
      </c>
      <c r="I209" s="34">
        <v>0.06</v>
      </c>
      <c r="J209" s="34">
        <v>0.06</v>
      </c>
      <c r="K209" s="34">
        <v>0.06</v>
      </c>
      <c r="L209" s="34">
        <v>0.06</v>
      </c>
      <c r="M209" s="34">
        <v>0.06</v>
      </c>
      <c r="N209" s="34">
        <v>0.06</v>
      </c>
      <c r="O209" s="34">
        <v>0.06</v>
      </c>
      <c r="P209" s="34">
        <v>0.06</v>
      </c>
      <c r="R209" s="34"/>
    </row>
    <row r="210" spans="2:18">
      <c r="B210" s="33" t="s">
        <v>84</v>
      </c>
      <c r="C210" s="34">
        <v>0.06</v>
      </c>
      <c r="D210" s="34">
        <v>0.06</v>
      </c>
      <c r="E210" s="34">
        <v>0.06</v>
      </c>
      <c r="F210" s="34">
        <v>0.06</v>
      </c>
      <c r="G210" s="34">
        <v>0.06</v>
      </c>
      <c r="H210" s="34">
        <v>0.06</v>
      </c>
      <c r="I210" s="34">
        <v>0.06</v>
      </c>
      <c r="J210" s="34">
        <v>0.06</v>
      </c>
      <c r="K210" s="34">
        <v>0.06</v>
      </c>
      <c r="L210" s="34">
        <v>0.06</v>
      </c>
      <c r="M210" s="34">
        <v>0.06</v>
      </c>
      <c r="N210" s="34">
        <v>0.06</v>
      </c>
      <c r="O210" s="34">
        <v>0.06</v>
      </c>
      <c r="P210" s="34">
        <v>0.06</v>
      </c>
      <c r="R210" s="34"/>
    </row>
    <row r="211" spans="2:18">
      <c r="B211" s="33" t="s">
        <v>70</v>
      </c>
      <c r="C211" s="34">
        <v>0.06</v>
      </c>
      <c r="D211" s="34">
        <v>0.06</v>
      </c>
      <c r="E211" s="34">
        <v>0.06</v>
      </c>
      <c r="F211" s="34">
        <v>0.06</v>
      </c>
      <c r="G211" s="34">
        <v>0.06</v>
      </c>
      <c r="H211" s="34">
        <v>0.06</v>
      </c>
      <c r="I211" s="34">
        <v>0.06</v>
      </c>
      <c r="J211" s="34">
        <v>0.06</v>
      </c>
      <c r="K211" s="34">
        <v>0.06</v>
      </c>
      <c r="L211" s="34">
        <v>0.06</v>
      </c>
      <c r="M211" s="34">
        <v>0.06</v>
      </c>
      <c r="N211" s="34">
        <v>0.06</v>
      </c>
      <c r="O211" s="34">
        <v>0.06</v>
      </c>
      <c r="P211" s="34">
        <v>0.06</v>
      </c>
      <c r="R211" s="34"/>
    </row>
    <row r="212" spans="2:18">
      <c r="B212" s="33" t="s">
        <v>94</v>
      </c>
      <c r="C212" s="34">
        <v>0.06</v>
      </c>
      <c r="D212" s="34">
        <v>0.06</v>
      </c>
      <c r="E212" s="34">
        <v>0.06</v>
      </c>
      <c r="F212" s="34">
        <v>0.06</v>
      </c>
      <c r="G212" s="34">
        <v>0.06</v>
      </c>
      <c r="H212" s="34">
        <v>0.06</v>
      </c>
      <c r="I212" s="34">
        <v>0.06</v>
      </c>
      <c r="J212" s="34">
        <v>0.06</v>
      </c>
      <c r="K212" s="34">
        <v>0.06</v>
      </c>
      <c r="L212" s="34">
        <v>0.06</v>
      </c>
      <c r="M212" s="34">
        <v>0.06</v>
      </c>
      <c r="N212" s="34">
        <v>0.06</v>
      </c>
      <c r="O212" s="34">
        <v>0.06</v>
      </c>
      <c r="P212" s="34">
        <v>0.06</v>
      </c>
      <c r="R212" s="34"/>
    </row>
    <row r="213" spans="2:18">
      <c r="B213" s="33" t="s">
        <v>96</v>
      </c>
      <c r="C213" s="34">
        <v>0.06</v>
      </c>
      <c r="D213" s="34">
        <v>0.06</v>
      </c>
      <c r="E213" s="34">
        <v>0.06</v>
      </c>
      <c r="F213" s="34">
        <v>0.06</v>
      </c>
      <c r="G213" s="34">
        <v>0.06</v>
      </c>
      <c r="H213" s="34">
        <v>0.06</v>
      </c>
      <c r="I213" s="34">
        <v>0.06</v>
      </c>
      <c r="J213" s="34">
        <v>0.06</v>
      </c>
      <c r="K213" s="34">
        <v>0.06</v>
      </c>
      <c r="L213" s="34">
        <v>0.06</v>
      </c>
      <c r="M213" s="34">
        <v>0.06</v>
      </c>
      <c r="N213" s="34">
        <v>0.06</v>
      </c>
      <c r="O213" s="34">
        <v>0.06</v>
      </c>
      <c r="P213" s="34">
        <v>0.06</v>
      </c>
      <c r="R213" s="34"/>
    </row>
    <row r="214" spans="2:18">
      <c r="B214" s="33" t="s">
        <v>66</v>
      </c>
      <c r="C214" s="34">
        <v>0.06</v>
      </c>
      <c r="D214" s="34">
        <v>0.06</v>
      </c>
      <c r="E214" s="34">
        <v>0.06</v>
      </c>
      <c r="F214" s="34">
        <v>0.06</v>
      </c>
      <c r="G214" s="34">
        <v>0.06</v>
      </c>
      <c r="H214" s="34">
        <v>0.06</v>
      </c>
      <c r="I214" s="34">
        <v>0.06</v>
      </c>
      <c r="J214" s="34">
        <v>0.06</v>
      </c>
      <c r="K214" s="34">
        <v>0.06</v>
      </c>
      <c r="L214" s="34">
        <v>0.06</v>
      </c>
      <c r="M214" s="34">
        <v>0.06</v>
      </c>
      <c r="N214" s="34">
        <v>0.06</v>
      </c>
      <c r="O214" s="34">
        <v>0.06</v>
      </c>
      <c r="P214" s="34">
        <v>0.06</v>
      </c>
      <c r="R214" s="34"/>
    </row>
    <row r="215" spans="2:18">
      <c r="B215" s="33" t="s">
        <v>100</v>
      </c>
      <c r="C215" s="34">
        <v>0.06</v>
      </c>
      <c r="D215" s="34">
        <v>0.06</v>
      </c>
      <c r="E215" s="34">
        <v>0.06</v>
      </c>
      <c r="F215" s="34">
        <v>0.06</v>
      </c>
      <c r="G215" s="34">
        <v>0.06</v>
      </c>
      <c r="H215" s="34">
        <v>0.06</v>
      </c>
      <c r="I215" s="34">
        <v>0.06</v>
      </c>
      <c r="J215" s="34">
        <v>0.06</v>
      </c>
      <c r="K215" s="34">
        <v>0.06</v>
      </c>
      <c r="L215" s="34">
        <v>0.06</v>
      </c>
      <c r="M215" s="34">
        <v>0.06</v>
      </c>
      <c r="N215" s="34">
        <v>0.06</v>
      </c>
      <c r="O215" s="34">
        <v>0.06</v>
      </c>
      <c r="P215" s="34">
        <v>0.06</v>
      </c>
      <c r="R215" s="34"/>
    </row>
    <row r="216" spans="2:18">
      <c r="B216" s="33" t="s">
        <v>87</v>
      </c>
      <c r="C216" s="34">
        <v>0.06</v>
      </c>
      <c r="D216" s="34">
        <v>0.06</v>
      </c>
      <c r="E216" s="34">
        <v>0.06</v>
      </c>
      <c r="F216" s="34">
        <v>0.06</v>
      </c>
      <c r="G216" s="34">
        <v>0.06</v>
      </c>
      <c r="H216" s="34">
        <v>0.06</v>
      </c>
      <c r="I216" s="34">
        <v>0.06</v>
      </c>
      <c r="J216" s="34">
        <v>0.06</v>
      </c>
      <c r="K216" s="34">
        <v>0.06</v>
      </c>
      <c r="L216" s="34">
        <v>0.06</v>
      </c>
      <c r="M216" s="34">
        <v>0.06</v>
      </c>
      <c r="N216" s="34">
        <v>0.06</v>
      </c>
      <c r="O216" s="34">
        <v>0.06</v>
      </c>
      <c r="P216" s="34">
        <v>0.06</v>
      </c>
      <c r="R216" s="34"/>
    </row>
    <row r="217" spans="2:18">
      <c r="B217" s="35" t="s">
        <v>88</v>
      </c>
      <c r="C217" s="34">
        <v>0.06</v>
      </c>
      <c r="D217" s="34">
        <v>0.06</v>
      </c>
      <c r="E217" s="34">
        <v>0.06</v>
      </c>
      <c r="F217" s="34">
        <v>0.06</v>
      </c>
      <c r="G217" s="34">
        <v>0.06</v>
      </c>
      <c r="H217" s="34">
        <v>0.06</v>
      </c>
      <c r="I217" s="34">
        <v>0.06</v>
      </c>
      <c r="J217" s="34">
        <v>0.06</v>
      </c>
      <c r="K217" s="34">
        <v>0.06</v>
      </c>
      <c r="L217" s="34">
        <v>0.06</v>
      </c>
      <c r="M217" s="34">
        <v>0.06</v>
      </c>
      <c r="N217" s="34">
        <v>0.06</v>
      </c>
      <c r="O217" s="34">
        <v>0.06</v>
      </c>
      <c r="P217" s="34">
        <v>0.06</v>
      </c>
      <c r="R217" s="34"/>
    </row>
    <row r="218" spans="2:18">
      <c r="B218" s="35" t="s">
        <v>89</v>
      </c>
      <c r="C218" s="34">
        <v>0.06</v>
      </c>
      <c r="D218" s="34">
        <v>0.06</v>
      </c>
      <c r="E218" s="34">
        <v>0.06</v>
      </c>
      <c r="F218" s="34">
        <v>0.06</v>
      </c>
      <c r="G218" s="34">
        <v>0.06</v>
      </c>
      <c r="H218" s="34">
        <v>0.06</v>
      </c>
      <c r="I218" s="34">
        <v>0.06</v>
      </c>
      <c r="J218" s="34">
        <v>0.06</v>
      </c>
      <c r="K218" s="34">
        <v>0.06</v>
      </c>
      <c r="L218" s="34">
        <v>0.06</v>
      </c>
      <c r="M218" s="34">
        <v>0.06</v>
      </c>
      <c r="N218" s="34">
        <v>0.06</v>
      </c>
      <c r="O218" s="34">
        <v>0.06</v>
      </c>
      <c r="P218" s="34">
        <v>0.06</v>
      </c>
      <c r="R218" s="34"/>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B2:R193"/>
  <sheetViews>
    <sheetView topLeftCell="A79" workbookViewId="0">
      <selection activeCell="B36" sqref="B36:G36"/>
    </sheetView>
  </sheetViews>
  <sheetFormatPr defaultRowHeight="15"/>
  <cols>
    <col min="2" max="2" width="11" customWidth="1"/>
    <col min="5" max="6" width="11.5703125" bestFit="1" customWidth="1"/>
    <col min="14" max="14" width="9.5703125" bestFit="1" customWidth="1"/>
  </cols>
  <sheetData>
    <row r="2" spans="2:9">
      <c r="B2" t="s">
        <v>145</v>
      </c>
    </row>
    <row r="3" spans="2:9">
      <c r="D3" s="14" t="s">
        <v>0</v>
      </c>
      <c r="E3" s="15" t="s">
        <v>1</v>
      </c>
      <c r="F3" s="15" t="s">
        <v>2</v>
      </c>
      <c r="G3" s="15" t="s">
        <v>3</v>
      </c>
      <c r="H3" s="15" t="s">
        <v>4</v>
      </c>
      <c r="I3" s="16" t="s">
        <v>5</v>
      </c>
    </row>
    <row r="4" spans="2:9">
      <c r="B4" s="1" t="s">
        <v>6</v>
      </c>
      <c r="C4" s="5" t="s">
        <v>7</v>
      </c>
      <c r="D4" s="11">
        <v>0.72597722768138206</v>
      </c>
      <c r="E4" s="4">
        <v>0</v>
      </c>
      <c r="F4" s="4">
        <v>0</v>
      </c>
      <c r="G4" s="4">
        <v>0</v>
      </c>
      <c r="H4" s="4">
        <v>0</v>
      </c>
      <c r="I4" s="5">
        <v>0</v>
      </c>
    </row>
    <row r="5" spans="2:9">
      <c r="B5" s="2" t="s">
        <v>6</v>
      </c>
      <c r="C5" s="8" t="s">
        <v>8</v>
      </c>
      <c r="D5" s="12">
        <v>2.3880846969148339</v>
      </c>
      <c r="E5" s="7">
        <v>0</v>
      </c>
      <c r="F5" s="7">
        <v>0</v>
      </c>
      <c r="G5" s="7">
        <v>0</v>
      </c>
      <c r="H5" s="7">
        <v>0</v>
      </c>
      <c r="I5" s="8">
        <v>0</v>
      </c>
    </row>
    <row r="6" spans="2:9">
      <c r="B6" s="2" t="s">
        <v>6</v>
      </c>
      <c r="C6" s="8" t="s">
        <v>9</v>
      </c>
      <c r="D6" s="12">
        <v>4.3093234466334822</v>
      </c>
      <c r="E6" s="7">
        <v>0</v>
      </c>
      <c r="F6" s="7">
        <v>0</v>
      </c>
      <c r="G6" s="7">
        <v>0</v>
      </c>
      <c r="H6" s="7">
        <v>0</v>
      </c>
      <c r="I6" s="8">
        <v>0</v>
      </c>
    </row>
    <row r="7" spans="2:9">
      <c r="B7" s="2" t="s">
        <v>6</v>
      </c>
      <c r="C7" s="8" t="s">
        <v>10</v>
      </c>
      <c r="D7" s="12">
        <v>4.7305072793523504</v>
      </c>
      <c r="E7" s="7">
        <v>0</v>
      </c>
      <c r="F7" s="7">
        <v>0</v>
      </c>
      <c r="G7" s="7">
        <v>0</v>
      </c>
      <c r="H7" s="7">
        <v>0</v>
      </c>
      <c r="I7" s="8">
        <v>0</v>
      </c>
    </row>
    <row r="8" spans="2:9">
      <c r="B8" s="2" t="s">
        <v>6</v>
      </c>
      <c r="C8" s="8" t="s">
        <v>11</v>
      </c>
      <c r="D8" s="12">
        <v>4.0662202348113805</v>
      </c>
      <c r="E8" s="7">
        <v>0</v>
      </c>
      <c r="F8" s="7">
        <v>0</v>
      </c>
      <c r="G8" s="7">
        <v>0</v>
      </c>
      <c r="H8" s="7">
        <v>0</v>
      </c>
      <c r="I8" s="8">
        <v>0</v>
      </c>
    </row>
    <row r="9" spans="2:9">
      <c r="B9" s="2" t="s">
        <v>6</v>
      </c>
      <c r="C9" s="8" t="s">
        <v>12</v>
      </c>
      <c r="D9" s="12">
        <v>8.5770974576656762</v>
      </c>
      <c r="E9" s="7">
        <v>0</v>
      </c>
      <c r="F9" s="7">
        <v>0</v>
      </c>
      <c r="G9" s="7">
        <v>0</v>
      </c>
      <c r="H9" s="7">
        <v>0</v>
      </c>
      <c r="I9" s="8">
        <v>0</v>
      </c>
    </row>
    <row r="10" spans="2:9">
      <c r="B10" s="3" t="s">
        <v>6</v>
      </c>
      <c r="C10" s="8" t="s">
        <v>13</v>
      </c>
      <c r="D10" s="13">
        <v>3.1291471656908936</v>
      </c>
      <c r="E10" s="9">
        <v>0</v>
      </c>
      <c r="F10" s="9">
        <v>0</v>
      </c>
      <c r="G10" s="9">
        <v>0</v>
      </c>
      <c r="H10" s="9">
        <v>0</v>
      </c>
      <c r="I10" s="10">
        <v>0</v>
      </c>
    </row>
    <row r="11" spans="2:9">
      <c r="B11" s="6" t="s">
        <v>14</v>
      </c>
      <c r="C11" s="1" t="s">
        <v>7</v>
      </c>
      <c r="D11" s="11">
        <v>0</v>
      </c>
      <c r="E11" s="17">
        <v>0</v>
      </c>
      <c r="F11" s="17">
        <v>0.01</v>
      </c>
      <c r="G11" s="17">
        <v>9.9272939999999998</v>
      </c>
      <c r="H11" s="17">
        <v>0.44369500000000001</v>
      </c>
      <c r="I11" s="18">
        <v>9.6360363949477681E-2</v>
      </c>
    </row>
    <row r="12" spans="2:9">
      <c r="B12" s="6" t="s">
        <v>14</v>
      </c>
      <c r="C12" s="2" t="s">
        <v>8</v>
      </c>
      <c r="D12" s="12">
        <v>0.49410715199999999</v>
      </c>
      <c r="E12" s="19">
        <v>49.410715199999999</v>
      </c>
      <c r="F12" s="19">
        <v>0.02</v>
      </c>
      <c r="G12" s="19">
        <v>14.477138</v>
      </c>
      <c r="H12" s="19">
        <v>1.1186590000000001</v>
      </c>
      <c r="I12" s="20">
        <v>0.19421678996461886</v>
      </c>
    </row>
    <row r="13" spans="2:9">
      <c r="B13" s="6" t="s">
        <v>14</v>
      </c>
      <c r="C13" s="2" t="s">
        <v>9</v>
      </c>
      <c r="D13" s="12">
        <v>1.2861828393600001</v>
      </c>
      <c r="E13" s="19">
        <v>81.498741472000006</v>
      </c>
      <c r="F13" s="19">
        <v>0.04</v>
      </c>
      <c r="G13" s="19">
        <v>7.5787069999999996</v>
      </c>
      <c r="H13" s="19">
        <v>2.2916539999999999</v>
      </c>
      <c r="I13" s="20">
        <v>0.42032958989641855</v>
      </c>
    </row>
    <row r="14" spans="2:9">
      <c r="B14" s="6" t="s">
        <v>14</v>
      </c>
      <c r="C14" s="2" t="s">
        <v>10</v>
      </c>
      <c r="D14" s="12">
        <v>1.9030695788400001</v>
      </c>
      <c r="E14" s="19">
        <v>77.187001744</v>
      </c>
      <c r="F14" s="19">
        <v>0.06</v>
      </c>
      <c r="G14" s="19">
        <v>3.002723</v>
      </c>
      <c r="H14" s="19">
        <v>2.2782179999999999</v>
      </c>
      <c r="I14" s="20">
        <v>0.62956017762119332</v>
      </c>
    </row>
    <row r="15" spans="2:9">
      <c r="B15" s="6" t="s">
        <v>14</v>
      </c>
      <c r="C15" s="2" t="s">
        <v>11</v>
      </c>
      <c r="D15" s="12">
        <v>2.5480481442000005</v>
      </c>
      <c r="E15" s="19">
        <v>53.142785680000003</v>
      </c>
      <c r="F15" s="19">
        <v>0.08</v>
      </c>
      <c r="G15" s="19">
        <v>1.482353</v>
      </c>
      <c r="H15" s="19">
        <v>1.7822549999999999</v>
      </c>
      <c r="I15" s="20">
        <v>0.74493246865865081</v>
      </c>
    </row>
    <row r="16" spans="2:9">
      <c r="B16" s="6" t="s">
        <v>14</v>
      </c>
      <c r="C16" s="2" t="s">
        <v>12</v>
      </c>
      <c r="D16" s="12">
        <v>6.8098148566800001</v>
      </c>
      <c r="E16" s="19">
        <v>154.668886902</v>
      </c>
      <c r="F16" s="19">
        <v>9.2999999999999999E-2</v>
      </c>
      <c r="G16" s="19">
        <v>1.326424</v>
      </c>
      <c r="H16" s="19">
        <v>4.0877400000000002</v>
      </c>
      <c r="I16" s="20">
        <v>0.86369750100188125</v>
      </c>
    </row>
    <row r="17" spans="2:9">
      <c r="B17" s="6" t="s">
        <v>14</v>
      </c>
      <c r="C17" s="3" t="s">
        <v>13</v>
      </c>
      <c r="D17" s="13">
        <v>1.9925014265200001</v>
      </c>
      <c r="E17" s="21">
        <v>45.254971578000003</v>
      </c>
      <c r="F17" s="21">
        <v>9.2999999999999999E-2</v>
      </c>
      <c r="G17" s="21">
        <v>0.400368</v>
      </c>
      <c r="H17" s="21">
        <v>3.6124960000000002</v>
      </c>
      <c r="I17" s="22">
        <v>0.85946669689012178</v>
      </c>
    </row>
    <row r="18" spans="2:9">
      <c r="B18" s="1" t="s">
        <v>15</v>
      </c>
      <c r="C18" s="8" t="s">
        <v>7</v>
      </c>
      <c r="D18" s="11">
        <v>0</v>
      </c>
      <c r="E18" s="17">
        <v>0</v>
      </c>
      <c r="F18" s="17">
        <v>0.1</v>
      </c>
      <c r="G18" s="17">
        <v>18.692162101575811</v>
      </c>
      <c r="H18" s="17">
        <v>0.44369500000000001</v>
      </c>
      <c r="I18" s="18">
        <v>0.10357839387267419</v>
      </c>
    </row>
    <row r="19" spans="2:9">
      <c r="B19" s="2" t="s">
        <v>15</v>
      </c>
      <c r="C19" s="8" t="s">
        <v>8</v>
      </c>
      <c r="D19" s="12">
        <v>4.9762653999999999</v>
      </c>
      <c r="E19" s="19">
        <v>49.762653999999991</v>
      </c>
      <c r="F19" s="19">
        <v>0.14416666666666664</v>
      </c>
      <c r="G19" s="19">
        <v>17.993147982325382</v>
      </c>
      <c r="H19" s="19">
        <v>1.1186590000000001</v>
      </c>
      <c r="I19" s="20">
        <v>0.19559263428755227</v>
      </c>
    </row>
    <row r="20" spans="2:9">
      <c r="B20" s="2" t="s">
        <v>15</v>
      </c>
      <c r="C20" s="8" t="s">
        <v>9</v>
      </c>
      <c r="D20" s="12">
        <v>3.91970632</v>
      </c>
      <c r="E20" s="19">
        <v>39.197063200000002</v>
      </c>
      <c r="F20" s="19">
        <v>0.15</v>
      </c>
      <c r="G20" s="19">
        <v>10.993129416396934</v>
      </c>
      <c r="H20" s="19">
        <v>2.2916539999999999</v>
      </c>
      <c r="I20" s="20">
        <v>0.42750108635689826</v>
      </c>
    </row>
    <row r="21" spans="2:9">
      <c r="B21" s="2" t="s">
        <v>15</v>
      </c>
      <c r="C21" s="8" t="s">
        <v>10</v>
      </c>
      <c r="D21" s="12">
        <v>7.0478779613500002</v>
      </c>
      <c r="E21" s="19">
        <v>54.826261309000003</v>
      </c>
      <c r="F21" s="19">
        <v>0.19350000000000001</v>
      </c>
      <c r="G21" s="19">
        <v>4.215651288245315</v>
      </c>
      <c r="H21" s="19">
        <v>2.2782179999999999</v>
      </c>
      <c r="I21" s="20">
        <v>0.65595362897919174</v>
      </c>
    </row>
    <row r="22" spans="2:9">
      <c r="B22" s="2" t="s">
        <v>15</v>
      </c>
      <c r="C22" s="8" t="s">
        <v>11</v>
      </c>
      <c r="D22" s="12">
        <v>9.0516045999999992</v>
      </c>
      <c r="E22" s="19">
        <v>65.742104499999996</v>
      </c>
      <c r="F22" s="19">
        <v>0.25</v>
      </c>
      <c r="G22" s="19">
        <v>1.9984877959965928</v>
      </c>
      <c r="H22" s="19">
        <v>1.7822549999999999</v>
      </c>
      <c r="I22" s="20">
        <v>0.80324579356902093</v>
      </c>
    </row>
    <row r="23" spans="2:9">
      <c r="B23" s="2" t="s">
        <v>15</v>
      </c>
      <c r="C23" s="8" t="s">
        <v>12</v>
      </c>
      <c r="D23" s="12">
        <v>37.654665317904538</v>
      </c>
      <c r="E23" s="19">
        <v>198.16501291656817</v>
      </c>
      <c r="F23" s="19">
        <v>0.27605909090909092</v>
      </c>
      <c r="G23" s="19">
        <v>1.7716588832197615</v>
      </c>
      <c r="H23" s="19">
        <v>4.0877400000000002</v>
      </c>
      <c r="I23" s="20">
        <v>0.9292286835364918</v>
      </c>
    </row>
    <row r="24" spans="2:9">
      <c r="B24" s="3" t="s">
        <v>15</v>
      </c>
      <c r="C24" s="10" t="s">
        <v>13</v>
      </c>
      <c r="D24" s="13">
        <v>24.496477489099998</v>
      </c>
      <c r="E24" s="21">
        <v>105.81044842</v>
      </c>
      <c r="F24" s="21">
        <v>0.33200000000000002</v>
      </c>
      <c r="G24" s="21">
        <v>0.53448863884156728</v>
      </c>
      <c r="H24" s="21">
        <v>3.6124960000000002</v>
      </c>
      <c r="I24" s="22">
        <v>0.9807901768648416</v>
      </c>
    </row>
    <row r="26" spans="2:9">
      <c r="B26" t="s">
        <v>144</v>
      </c>
    </row>
    <row r="27" spans="2:9">
      <c r="C27" s="27" t="s">
        <v>123</v>
      </c>
      <c r="D27" s="27" t="s">
        <v>130</v>
      </c>
      <c r="E27" s="27" t="s">
        <v>131</v>
      </c>
      <c r="F27" s="27" t="s">
        <v>132</v>
      </c>
      <c r="G27" s="27" t="s">
        <v>133</v>
      </c>
    </row>
    <row r="28" spans="2:9">
      <c r="B28" s="24" t="s">
        <v>16</v>
      </c>
      <c r="C28" s="11">
        <v>0.75660858333333336</v>
      </c>
      <c r="D28" s="4">
        <v>0.5</v>
      </c>
      <c r="E28" s="4">
        <v>-0.65</v>
      </c>
      <c r="F28" s="4">
        <v>0.8</v>
      </c>
      <c r="G28" s="5">
        <v>0.16600000000000001</v>
      </c>
    </row>
    <row r="29" spans="2:9">
      <c r="B29" s="25" t="s">
        <v>17</v>
      </c>
      <c r="C29" s="12">
        <v>0.50400258333333336</v>
      </c>
      <c r="D29" s="7">
        <v>0.5</v>
      </c>
      <c r="E29" s="7">
        <v>-0.65</v>
      </c>
      <c r="F29" s="7">
        <v>0.8</v>
      </c>
      <c r="G29" s="8">
        <v>0.16600000000000001</v>
      </c>
    </row>
    <row r="30" spans="2:9">
      <c r="B30" s="25" t="s">
        <v>18</v>
      </c>
      <c r="C30" s="12">
        <v>0.21741433333333335</v>
      </c>
      <c r="D30" s="7">
        <v>1.5</v>
      </c>
      <c r="E30" s="7">
        <v>-1.65</v>
      </c>
      <c r="F30" s="7">
        <v>0.8</v>
      </c>
      <c r="G30" s="8">
        <v>0.2258</v>
      </c>
    </row>
    <row r="31" spans="2:9">
      <c r="B31" s="25" t="s">
        <v>19</v>
      </c>
      <c r="C31" s="12">
        <v>6.7564083333333344E-2</v>
      </c>
      <c r="D31" s="7">
        <v>1.5</v>
      </c>
      <c r="E31" s="7">
        <v>-1.65</v>
      </c>
      <c r="F31" s="7">
        <v>0.8</v>
      </c>
      <c r="G31" s="8">
        <v>0.2258</v>
      </c>
    </row>
    <row r="32" spans="2:9">
      <c r="B32" s="25" t="s">
        <v>20</v>
      </c>
      <c r="C32" s="12">
        <v>0.11348816666666665</v>
      </c>
      <c r="D32" s="7">
        <v>1.5</v>
      </c>
      <c r="E32" s="7">
        <v>-1.65</v>
      </c>
      <c r="F32" s="7">
        <v>0.8</v>
      </c>
      <c r="G32" s="8">
        <v>0.2258</v>
      </c>
    </row>
    <row r="33" spans="2:7">
      <c r="B33" s="25" t="s">
        <v>21</v>
      </c>
      <c r="C33" s="12">
        <v>0.4375655</v>
      </c>
      <c r="D33" s="7">
        <v>1.5</v>
      </c>
      <c r="E33" s="7">
        <v>-1.65</v>
      </c>
      <c r="F33" s="7">
        <v>0.8</v>
      </c>
      <c r="G33" s="8">
        <v>0.2258</v>
      </c>
    </row>
    <row r="34" spans="2:7">
      <c r="B34" s="25" t="s">
        <v>22</v>
      </c>
      <c r="C34" s="12">
        <v>0.20317391666666665</v>
      </c>
      <c r="D34" s="7">
        <v>1.5</v>
      </c>
      <c r="E34" s="7">
        <v>-1.65</v>
      </c>
      <c r="F34" s="7">
        <v>0.9</v>
      </c>
      <c r="G34" s="8">
        <v>7.17E-2</v>
      </c>
    </row>
    <row r="35" spans="2:7">
      <c r="B35" s="25" t="s">
        <v>23</v>
      </c>
      <c r="C35" s="12">
        <v>7.7807500000000002E-2</v>
      </c>
      <c r="D35" s="7">
        <v>1.5</v>
      </c>
      <c r="E35" s="7">
        <v>-1.65</v>
      </c>
      <c r="F35" s="7">
        <v>0.9</v>
      </c>
      <c r="G35" s="8">
        <v>0.16699999999999998</v>
      </c>
    </row>
    <row r="36" spans="2:7">
      <c r="B36" s="25" t="s">
        <v>24</v>
      </c>
      <c r="C36" s="12">
        <v>3.9675083333333333E-2</v>
      </c>
      <c r="D36" s="7">
        <v>1.5</v>
      </c>
      <c r="E36" s="7">
        <v>-1.65</v>
      </c>
      <c r="F36" s="7">
        <v>0.9</v>
      </c>
      <c r="G36" s="8">
        <v>0.16699999999999998</v>
      </c>
    </row>
    <row r="37" spans="2:7">
      <c r="B37" s="25" t="s">
        <v>25</v>
      </c>
      <c r="C37" s="12">
        <v>0.362705</v>
      </c>
      <c r="D37" s="7">
        <v>1.5</v>
      </c>
      <c r="E37" s="7">
        <v>-1.65</v>
      </c>
      <c r="F37" s="7">
        <v>0.8</v>
      </c>
      <c r="G37" s="8">
        <v>0.2258</v>
      </c>
    </row>
    <row r="38" spans="2:7">
      <c r="B38" s="25" t="s">
        <v>26</v>
      </c>
      <c r="C38" s="12">
        <v>1.7379999999999997E-3</v>
      </c>
      <c r="D38" s="7">
        <v>1.5</v>
      </c>
      <c r="E38" s="7">
        <v>-1.65</v>
      </c>
      <c r="F38" s="7">
        <v>0.8</v>
      </c>
      <c r="G38" s="8">
        <v>0.16600000000000001</v>
      </c>
    </row>
    <row r="39" spans="2:7">
      <c r="B39" s="25" t="s">
        <v>27</v>
      </c>
      <c r="C39" s="12">
        <v>1.3535416666666666E-2</v>
      </c>
      <c r="D39" s="7">
        <v>1.5</v>
      </c>
      <c r="E39" s="7">
        <v>-1.65</v>
      </c>
      <c r="F39" s="7">
        <v>0.8</v>
      </c>
      <c r="G39" s="8">
        <v>0.15010000000000001</v>
      </c>
    </row>
    <row r="40" spans="2:7">
      <c r="B40" s="25" t="s">
        <v>28</v>
      </c>
      <c r="C40" s="12">
        <v>4.3081416666666671E-2</v>
      </c>
      <c r="D40" s="7">
        <v>1.5</v>
      </c>
      <c r="E40" s="7">
        <v>-1.65</v>
      </c>
      <c r="F40" s="7">
        <v>0.8</v>
      </c>
      <c r="G40" s="8">
        <v>0.15010000000000001</v>
      </c>
    </row>
    <row r="41" spans="2:7">
      <c r="B41" s="25" t="s">
        <v>29</v>
      </c>
      <c r="C41" s="12">
        <v>1.443825E-2</v>
      </c>
      <c r="D41" s="7">
        <v>1.5</v>
      </c>
      <c r="E41" s="7">
        <v>-1.65</v>
      </c>
      <c r="F41" s="7">
        <v>0.8</v>
      </c>
      <c r="G41" s="8">
        <v>0.15010000000000001</v>
      </c>
    </row>
    <row r="42" spans="2:7">
      <c r="B42" s="25" t="s">
        <v>30</v>
      </c>
      <c r="C42" s="12">
        <v>1.2348166666666667E-2</v>
      </c>
      <c r="D42" s="7">
        <v>1.5</v>
      </c>
      <c r="E42" s="7">
        <v>-1.65</v>
      </c>
      <c r="F42" s="7">
        <v>0.8</v>
      </c>
      <c r="G42" s="8">
        <v>0.15010000000000001</v>
      </c>
    </row>
    <row r="43" spans="2:7">
      <c r="B43" s="25" t="s">
        <v>31</v>
      </c>
      <c r="C43" s="12">
        <v>1.2469333333333332E-2</v>
      </c>
      <c r="D43" s="7">
        <v>1.5</v>
      </c>
      <c r="E43" s="7">
        <v>-1.65</v>
      </c>
      <c r="F43" s="7">
        <v>0.9</v>
      </c>
      <c r="G43" s="8">
        <v>0.16699999999999998</v>
      </c>
    </row>
    <row r="44" spans="2:7">
      <c r="B44" s="25" t="s">
        <v>32</v>
      </c>
      <c r="C44" s="12">
        <v>2.7206916666666667E-2</v>
      </c>
      <c r="D44" s="7">
        <v>1.5</v>
      </c>
      <c r="E44" s="7">
        <v>-1.65</v>
      </c>
      <c r="F44" s="7">
        <v>0.9</v>
      </c>
      <c r="G44" s="8">
        <v>0.16699999999999998</v>
      </c>
    </row>
    <row r="45" spans="2:7">
      <c r="B45" s="25" t="s">
        <v>33</v>
      </c>
      <c r="C45" s="12">
        <v>0.10621575</v>
      </c>
      <c r="D45" s="7">
        <v>1.5</v>
      </c>
      <c r="E45" s="7">
        <v>-1.65</v>
      </c>
      <c r="F45" s="7">
        <v>0.9</v>
      </c>
      <c r="G45" s="8">
        <v>0.16699999999999998</v>
      </c>
    </row>
    <row r="46" spans="2:7">
      <c r="B46" s="25" t="s">
        <v>34</v>
      </c>
      <c r="C46" s="12">
        <v>8.4580000000000002E-3</v>
      </c>
      <c r="D46" s="7">
        <v>1.5</v>
      </c>
      <c r="E46" s="7">
        <v>-1.65</v>
      </c>
      <c r="F46" s="7">
        <v>0.9</v>
      </c>
      <c r="G46" s="8">
        <v>0.16699999999999998</v>
      </c>
    </row>
    <row r="47" spans="2:7">
      <c r="B47" s="25" t="s">
        <v>35</v>
      </c>
      <c r="C47" s="12">
        <v>5.81775E-2</v>
      </c>
      <c r="D47" s="7">
        <v>1.5</v>
      </c>
      <c r="E47" s="7">
        <v>-1.65</v>
      </c>
      <c r="F47" s="7">
        <v>0.9</v>
      </c>
      <c r="G47" s="8">
        <v>0.16699999999999998</v>
      </c>
    </row>
    <row r="48" spans="2:7">
      <c r="B48" s="25" t="s">
        <v>36</v>
      </c>
      <c r="C48" s="12">
        <v>0.10662966666666668</v>
      </c>
      <c r="D48" s="7">
        <v>1.5</v>
      </c>
      <c r="E48" s="7">
        <v>-1.65</v>
      </c>
      <c r="F48" s="28">
        <v>0.9</v>
      </c>
      <c r="G48" s="8">
        <v>0.16699999999999998</v>
      </c>
    </row>
    <row r="49" spans="2:7">
      <c r="B49" s="25" t="s">
        <v>37</v>
      </c>
      <c r="C49" s="12">
        <v>0.53641192999999998</v>
      </c>
      <c r="D49" s="7">
        <v>1.5</v>
      </c>
      <c r="E49" s="7">
        <v>-1.65</v>
      </c>
      <c r="F49" s="28">
        <v>0.9</v>
      </c>
      <c r="G49" s="8">
        <v>0.29110000000000003</v>
      </c>
    </row>
    <row r="50" spans="2:7">
      <c r="B50" s="25" t="s">
        <v>38</v>
      </c>
      <c r="C50" s="12">
        <v>0.40467406999999994</v>
      </c>
      <c r="D50" s="7">
        <v>1.5</v>
      </c>
      <c r="E50" s="7">
        <v>-1.65</v>
      </c>
      <c r="F50" s="28">
        <v>0.9</v>
      </c>
      <c r="G50" s="8">
        <v>0.29110000000000003</v>
      </c>
    </row>
    <row r="51" spans="2:7">
      <c r="B51" s="25" t="s">
        <v>39</v>
      </c>
      <c r="C51" s="12">
        <v>3.3891499999999998E-2</v>
      </c>
      <c r="D51" s="7">
        <v>1.5</v>
      </c>
      <c r="E51" s="7">
        <v>-1.65</v>
      </c>
      <c r="F51" s="28">
        <v>0.8</v>
      </c>
      <c r="G51" s="8">
        <v>0.12889999999999999</v>
      </c>
    </row>
    <row r="52" spans="2:7">
      <c r="B52" s="25" t="s">
        <v>40</v>
      </c>
      <c r="C52" s="12">
        <v>1.7100666666666663E-2</v>
      </c>
      <c r="D52" s="7">
        <v>1.5</v>
      </c>
      <c r="E52" s="7">
        <v>-1.65</v>
      </c>
      <c r="F52" s="28">
        <v>0.8</v>
      </c>
      <c r="G52" s="8">
        <v>0.16600000000000001</v>
      </c>
    </row>
    <row r="53" spans="2:7">
      <c r="B53" s="25" t="s">
        <v>41</v>
      </c>
      <c r="C53" s="12">
        <v>3.5793749999999999E-2</v>
      </c>
      <c r="D53" s="7">
        <v>1.5</v>
      </c>
      <c r="E53" s="7">
        <v>-1.65</v>
      </c>
      <c r="F53" s="28">
        <v>0.8</v>
      </c>
      <c r="G53" s="8">
        <v>0.16600000000000001</v>
      </c>
    </row>
    <row r="54" spans="2:7">
      <c r="B54" s="25" t="s">
        <v>42</v>
      </c>
      <c r="C54" s="12">
        <v>1.3219673333333333</v>
      </c>
      <c r="D54" s="7">
        <v>1.5</v>
      </c>
      <c r="E54" s="7">
        <v>-1.65</v>
      </c>
      <c r="F54" s="28">
        <v>0.8</v>
      </c>
      <c r="G54" s="8">
        <v>0.16600000000000001</v>
      </c>
    </row>
    <row r="55" spans="2:7">
      <c r="B55" s="25" t="s">
        <v>43</v>
      </c>
      <c r="C55" s="12">
        <v>3.1547916666666662E-2</v>
      </c>
      <c r="D55" s="7">
        <v>1.5</v>
      </c>
      <c r="E55" s="7">
        <v>-1.65</v>
      </c>
      <c r="F55" s="28">
        <v>0.9</v>
      </c>
      <c r="G55" s="8">
        <v>0.16699999999999998</v>
      </c>
    </row>
    <row r="56" spans="2:7">
      <c r="B56" s="25" t="s">
        <v>44</v>
      </c>
      <c r="C56" s="12">
        <v>0.3273929166666667</v>
      </c>
      <c r="D56" s="7">
        <v>1.5</v>
      </c>
      <c r="E56" s="7">
        <v>-1.65</v>
      </c>
      <c r="F56" s="28">
        <v>0.9</v>
      </c>
      <c r="G56" s="8">
        <v>0.16699999999999998</v>
      </c>
    </row>
    <row r="57" spans="2:7">
      <c r="B57" s="25" t="s">
        <v>45</v>
      </c>
      <c r="C57" s="12">
        <v>0.22231266666666666</v>
      </c>
      <c r="D57" s="7">
        <v>1.5</v>
      </c>
      <c r="E57" s="7">
        <v>-1.65</v>
      </c>
      <c r="F57" s="28">
        <v>0.9</v>
      </c>
      <c r="G57" s="8">
        <v>0.16699999999999998</v>
      </c>
    </row>
    <row r="58" spans="2:7">
      <c r="B58" s="25" t="s">
        <v>46</v>
      </c>
      <c r="C58" s="12">
        <v>8.9418499999999984E-2</v>
      </c>
      <c r="D58" s="7">
        <v>1.5</v>
      </c>
      <c r="E58" s="7">
        <v>-1.65</v>
      </c>
      <c r="F58" s="28">
        <v>0.9</v>
      </c>
      <c r="G58" s="8">
        <v>0.16699999999999998</v>
      </c>
    </row>
    <row r="59" spans="2:7">
      <c r="B59" s="25" t="s">
        <v>47</v>
      </c>
      <c r="C59" s="12">
        <v>0.20997308333333331</v>
      </c>
      <c r="D59" s="7">
        <v>1.5</v>
      </c>
      <c r="E59" s="7">
        <v>-1.65</v>
      </c>
      <c r="F59" s="28">
        <v>0.9</v>
      </c>
      <c r="G59" s="8">
        <v>0.16699999999999998</v>
      </c>
    </row>
    <row r="60" spans="2:7">
      <c r="B60" s="25" t="s">
        <v>48</v>
      </c>
      <c r="C60" s="12">
        <v>8.7873499999999979E-2</v>
      </c>
      <c r="D60" s="7">
        <v>1.5</v>
      </c>
      <c r="E60" s="7">
        <v>-1.65</v>
      </c>
      <c r="F60" s="28">
        <v>0.9</v>
      </c>
      <c r="G60" s="8">
        <v>0.16699999999999998</v>
      </c>
    </row>
    <row r="61" spans="2:7">
      <c r="B61" s="25" t="s">
        <v>49</v>
      </c>
      <c r="C61" s="12">
        <v>1.6482416666666663E-2</v>
      </c>
      <c r="D61" s="7">
        <v>1.5</v>
      </c>
      <c r="E61" s="7">
        <v>-1.65</v>
      </c>
      <c r="F61" s="7">
        <v>0.9</v>
      </c>
      <c r="G61" s="8">
        <v>0.1082</v>
      </c>
    </row>
    <row r="62" spans="2:7">
      <c r="B62" s="25" t="s">
        <v>50</v>
      </c>
      <c r="C62" s="12">
        <v>0.10072725</v>
      </c>
      <c r="D62" s="7">
        <v>1.5</v>
      </c>
      <c r="E62" s="7">
        <v>-1.65</v>
      </c>
      <c r="F62" s="7">
        <v>0.9</v>
      </c>
      <c r="G62" s="8">
        <v>0.1082</v>
      </c>
    </row>
    <row r="63" spans="2:7">
      <c r="B63" s="25" t="s">
        <v>51</v>
      </c>
      <c r="C63" s="12">
        <v>3.4734000000000001E-2</v>
      </c>
      <c r="D63" s="7">
        <v>1.5</v>
      </c>
      <c r="E63" s="7">
        <v>-1.65</v>
      </c>
      <c r="F63" s="7">
        <v>0.9</v>
      </c>
      <c r="G63" s="8">
        <v>0.1082</v>
      </c>
    </row>
    <row r="64" spans="2:7">
      <c r="B64" s="25" t="s">
        <v>52</v>
      </c>
      <c r="C64" s="12">
        <v>5.9303583333333333E-2</v>
      </c>
      <c r="D64" s="7">
        <v>1.5</v>
      </c>
      <c r="E64" s="7">
        <v>-1.65</v>
      </c>
      <c r="F64" s="7">
        <v>0.9</v>
      </c>
      <c r="G64" s="8">
        <v>0.16699999999999998</v>
      </c>
    </row>
    <row r="65" spans="2:7">
      <c r="B65" s="25" t="s">
        <v>53</v>
      </c>
      <c r="C65" s="12">
        <v>9.2789166666666662E-3</v>
      </c>
      <c r="D65" s="7">
        <v>1.5</v>
      </c>
      <c r="E65" s="7">
        <v>-1.65</v>
      </c>
      <c r="F65" s="7">
        <v>0.8</v>
      </c>
      <c r="G65" s="8">
        <v>0.16600000000000001</v>
      </c>
    </row>
    <row r="66" spans="2:7">
      <c r="B66" s="25" t="s">
        <v>54</v>
      </c>
      <c r="C66" s="12">
        <v>1.0990833333333334E-3</v>
      </c>
      <c r="D66" s="7">
        <v>1.5</v>
      </c>
      <c r="E66" s="7">
        <v>-1.65</v>
      </c>
      <c r="F66" s="7">
        <v>0.8</v>
      </c>
      <c r="G66" s="8">
        <v>0.16600000000000001</v>
      </c>
    </row>
    <row r="67" spans="2:7">
      <c r="B67" s="25" t="s">
        <v>55</v>
      </c>
      <c r="C67" s="12">
        <v>7.1158833333333324E-2</v>
      </c>
      <c r="D67" s="7">
        <v>1.5</v>
      </c>
      <c r="E67" s="7">
        <v>-1.65</v>
      </c>
      <c r="F67" s="7">
        <v>0.9</v>
      </c>
      <c r="G67" s="8">
        <v>0.16699999999999998</v>
      </c>
    </row>
    <row r="68" spans="2:7">
      <c r="B68" s="25" t="s">
        <v>56</v>
      </c>
      <c r="C68" s="12">
        <v>0.14820266666666665</v>
      </c>
      <c r="D68" s="7">
        <v>1.5</v>
      </c>
      <c r="E68" s="7">
        <v>-1.65</v>
      </c>
      <c r="F68" s="7">
        <v>0.9</v>
      </c>
      <c r="G68" s="8">
        <v>0.16699999999999998</v>
      </c>
    </row>
    <row r="69" spans="2:7">
      <c r="B69" s="25" t="s">
        <v>57</v>
      </c>
      <c r="C69" s="12">
        <v>5.7735416666666664E-2</v>
      </c>
      <c r="D69" s="7">
        <v>1.5</v>
      </c>
      <c r="E69" s="7">
        <v>-1.65</v>
      </c>
      <c r="F69" s="7">
        <v>0.9</v>
      </c>
      <c r="G69" s="8">
        <v>0.16699999999999998</v>
      </c>
    </row>
    <row r="70" spans="2:7">
      <c r="B70" s="25" t="s">
        <v>58</v>
      </c>
      <c r="C70" s="12">
        <v>0.11145583333333334</v>
      </c>
      <c r="D70" s="7">
        <v>1.5</v>
      </c>
      <c r="E70" s="7">
        <v>-1.65</v>
      </c>
      <c r="F70" s="7">
        <v>0.9</v>
      </c>
      <c r="G70" s="8">
        <v>0.16699999999999998</v>
      </c>
    </row>
    <row r="71" spans="2:7">
      <c r="B71" s="25" t="s">
        <v>59</v>
      </c>
      <c r="C71" s="12">
        <v>4.8009666666666673E-2</v>
      </c>
      <c r="D71" s="7">
        <v>1.5</v>
      </c>
      <c r="E71" s="7">
        <v>-1.65</v>
      </c>
      <c r="F71" s="7">
        <v>0.9</v>
      </c>
      <c r="G71" s="8">
        <v>0.1691</v>
      </c>
    </row>
    <row r="72" spans="2:7">
      <c r="B72" s="25" t="s">
        <v>60</v>
      </c>
      <c r="C72" s="12">
        <v>7.9384999999999997E-2</v>
      </c>
      <c r="D72" s="7">
        <v>1.5</v>
      </c>
      <c r="E72" s="7">
        <v>-1.65</v>
      </c>
      <c r="F72" s="7">
        <v>0.9</v>
      </c>
      <c r="G72" s="8">
        <v>0.16699999999999998</v>
      </c>
    </row>
    <row r="73" spans="2:7">
      <c r="B73" s="25" t="s">
        <v>61</v>
      </c>
      <c r="C73" s="12">
        <v>0.52852466666666664</v>
      </c>
      <c r="D73" s="7">
        <v>0.5</v>
      </c>
      <c r="E73" s="7">
        <v>-0.65</v>
      </c>
      <c r="F73" s="7">
        <v>0.8</v>
      </c>
      <c r="G73" s="8">
        <v>0.16600000000000001</v>
      </c>
    </row>
    <row r="74" spans="2:7">
      <c r="B74" s="25" t="s">
        <v>62</v>
      </c>
      <c r="C74" s="12">
        <v>0.51495808333333337</v>
      </c>
      <c r="D74" s="7">
        <v>0.5</v>
      </c>
      <c r="E74" s="7">
        <v>-0.65</v>
      </c>
      <c r="F74" s="7">
        <v>0.8</v>
      </c>
      <c r="G74" s="8">
        <v>0.16600000000000001</v>
      </c>
    </row>
    <row r="75" spans="2:7">
      <c r="B75" s="25" t="s">
        <v>63</v>
      </c>
      <c r="C75" s="12">
        <v>0.22029316666666668</v>
      </c>
      <c r="D75" s="7">
        <v>0.5</v>
      </c>
      <c r="E75" s="7">
        <v>-0.65</v>
      </c>
      <c r="F75" s="7">
        <v>0.8</v>
      </c>
      <c r="G75" s="8">
        <v>0.16600000000000001</v>
      </c>
    </row>
    <row r="76" spans="2:7">
      <c r="B76" s="25" t="s">
        <v>64</v>
      </c>
      <c r="C76" s="12">
        <v>0.19906216666666668</v>
      </c>
      <c r="D76" s="7">
        <v>0.5</v>
      </c>
      <c r="E76" s="7">
        <v>-0.65</v>
      </c>
      <c r="F76" s="7">
        <v>0.8</v>
      </c>
      <c r="G76" s="8">
        <v>0.16600000000000001</v>
      </c>
    </row>
    <row r="77" spans="2:7">
      <c r="B77" s="25" t="s">
        <v>65</v>
      </c>
      <c r="C77" s="12">
        <v>0.1405751666666667</v>
      </c>
      <c r="D77" s="7">
        <v>1.5</v>
      </c>
      <c r="E77" s="7">
        <v>-1.65</v>
      </c>
      <c r="F77" s="7">
        <v>0.9</v>
      </c>
      <c r="G77" s="8">
        <v>0.16600000000000001</v>
      </c>
    </row>
    <row r="78" spans="2:7">
      <c r="B78" s="25" t="s">
        <v>66</v>
      </c>
      <c r="C78" s="12">
        <v>4.0652750000000001E-2</v>
      </c>
      <c r="D78" s="7">
        <v>1.5</v>
      </c>
      <c r="E78" s="7">
        <v>-1.65</v>
      </c>
      <c r="F78" s="7">
        <v>0.8</v>
      </c>
      <c r="G78" s="8">
        <v>0.1691</v>
      </c>
    </row>
    <row r="79" spans="2:7">
      <c r="B79" s="25" t="s">
        <v>67</v>
      </c>
      <c r="C79" s="12">
        <v>7.8047500000000001E-3</v>
      </c>
      <c r="D79" s="7">
        <v>1.5</v>
      </c>
      <c r="E79" s="7">
        <v>-1.65</v>
      </c>
      <c r="F79" s="7">
        <v>0.8</v>
      </c>
      <c r="G79" s="8">
        <v>0.1103</v>
      </c>
    </row>
    <row r="80" spans="2:7">
      <c r="B80" s="25" t="s">
        <v>68</v>
      </c>
      <c r="C80" s="12">
        <v>1.4874583333333333E-2</v>
      </c>
      <c r="D80" s="7">
        <v>1.5</v>
      </c>
      <c r="E80" s="7">
        <v>-1.65</v>
      </c>
      <c r="F80" s="7">
        <v>0.9</v>
      </c>
      <c r="G80" s="8">
        <v>0.16699999999999998</v>
      </c>
    </row>
    <row r="81" spans="2:7">
      <c r="B81" s="25" t="s">
        <v>69</v>
      </c>
      <c r="C81" s="12">
        <v>0.19052158333333336</v>
      </c>
      <c r="D81" s="7">
        <v>1.5</v>
      </c>
      <c r="E81" s="7">
        <v>-1.65</v>
      </c>
      <c r="F81" s="7">
        <v>0.8</v>
      </c>
      <c r="G81" s="8">
        <v>0.1103</v>
      </c>
    </row>
    <row r="82" spans="2:7">
      <c r="B82" s="25" t="s">
        <v>70</v>
      </c>
      <c r="C82" s="12">
        <v>2.4904166666666665E-2</v>
      </c>
      <c r="D82" s="7">
        <v>1.5</v>
      </c>
      <c r="E82" s="7">
        <v>-1.65</v>
      </c>
      <c r="F82" s="7">
        <v>0.8</v>
      </c>
      <c r="G82" s="8">
        <v>0.1114</v>
      </c>
    </row>
    <row r="83" spans="2:7">
      <c r="B83" s="25" t="s">
        <v>71</v>
      </c>
      <c r="C83" s="12">
        <v>0.71345608333333332</v>
      </c>
      <c r="D83" s="7">
        <v>0.5</v>
      </c>
      <c r="E83" s="7">
        <v>-0.65</v>
      </c>
      <c r="F83" s="7">
        <v>0.8</v>
      </c>
      <c r="G83" s="8">
        <v>0.16600000000000001</v>
      </c>
    </row>
    <row r="84" spans="2:7">
      <c r="B84" s="25" t="s">
        <v>72</v>
      </c>
      <c r="C84" s="12">
        <v>5.5828916666666673E-2</v>
      </c>
      <c r="D84" s="7">
        <v>1.5</v>
      </c>
      <c r="E84" s="7">
        <v>-1.65</v>
      </c>
      <c r="F84" s="7">
        <v>0.8</v>
      </c>
      <c r="G84" s="8">
        <v>0.16600000000000001</v>
      </c>
    </row>
    <row r="85" spans="2:7">
      <c r="B85" s="25" t="s">
        <v>73</v>
      </c>
      <c r="C85" s="12">
        <v>2.508875E-2</v>
      </c>
      <c r="D85" s="7">
        <v>1.5</v>
      </c>
      <c r="E85" s="7">
        <v>-1.65</v>
      </c>
      <c r="F85" s="7">
        <v>0.8</v>
      </c>
      <c r="G85" s="8">
        <v>0.16600000000000001</v>
      </c>
    </row>
    <row r="86" spans="2:7">
      <c r="B86" s="25" t="s">
        <v>74</v>
      </c>
      <c r="C86" s="12">
        <v>0.15790116666666668</v>
      </c>
      <c r="D86" s="7">
        <v>1.5</v>
      </c>
      <c r="E86" s="7">
        <v>-1.65</v>
      </c>
      <c r="F86" s="7">
        <v>0.9</v>
      </c>
      <c r="G86" s="8">
        <v>0.16699999999999998</v>
      </c>
    </row>
    <row r="87" spans="2:7">
      <c r="B87" s="25" t="s">
        <v>75</v>
      </c>
      <c r="C87" s="12">
        <v>0.11358683333333333</v>
      </c>
      <c r="D87" s="7">
        <v>1.5</v>
      </c>
      <c r="E87" s="7">
        <v>-1.65</v>
      </c>
      <c r="F87" s="7">
        <v>0.8</v>
      </c>
      <c r="G87" s="8">
        <v>0.2258</v>
      </c>
    </row>
    <row r="88" spans="2:7">
      <c r="B88" s="25" t="s">
        <v>76</v>
      </c>
      <c r="C88" s="12">
        <v>6.1543166666666663E-2</v>
      </c>
      <c r="D88" s="7">
        <v>1.5</v>
      </c>
      <c r="E88" s="7">
        <v>-1.65</v>
      </c>
      <c r="F88" s="7">
        <v>0.8</v>
      </c>
      <c r="G88" s="8">
        <v>0.2258</v>
      </c>
    </row>
    <row r="89" spans="2:7">
      <c r="B89" s="25" t="s">
        <v>77</v>
      </c>
      <c r="C89" s="12">
        <v>0.17587575</v>
      </c>
      <c r="D89" s="7">
        <v>1.5</v>
      </c>
      <c r="E89" s="7">
        <v>-1.65</v>
      </c>
      <c r="F89" s="7">
        <v>0.8</v>
      </c>
      <c r="G89" s="8">
        <v>0.2258</v>
      </c>
    </row>
    <row r="90" spans="2:7">
      <c r="B90" s="25" t="s">
        <v>78</v>
      </c>
      <c r="C90" s="12">
        <v>0.17872933333333335</v>
      </c>
      <c r="D90" s="7">
        <v>1.5</v>
      </c>
      <c r="E90" s="7">
        <v>-1.65</v>
      </c>
      <c r="F90" s="7">
        <v>0.8</v>
      </c>
      <c r="G90" s="8">
        <v>0.2258</v>
      </c>
    </row>
    <row r="91" spans="2:7">
      <c r="B91" s="25" t="s">
        <v>79</v>
      </c>
      <c r="C91" s="12">
        <v>0.14527000000000001</v>
      </c>
      <c r="D91" s="7">
        <v>1.5</v>
      </c>
      <c r="E91" s="7">
        <v>-1.65</v>
      </c>
      <c r="F91" s="7">
        <v>0.8</v>
      </c>
      <c r="G91" s="8">
        <v>0.2258</v>
      </c>
    </row>
    <row r="92" spans="2:7">
      <c r="B92" s="25" t="s">
        <v>80</v>
      </c>
      <c r="C92" s="12">
        <v>2.5895083333333332E-2</v>
      </c>
      <c r="D92" s="7">
        <v>1.5</v>
      </c>
      <c r="E92" s="7">
        <v>-1.65</v>
      </c>
      <c r="F92" s="7">
        <v>0.8</v>
      </c>
      <c r="G92" s="8">
        <v>0.2258</v>
      </c>
    </row>
    <row r="93" spans="2:7">
      <c r="B93" s="25" t="s">
        <v>81</v>
      </c>
      <c r="C93" s="12">
        <v>0.13893800000000001</v>
      </c>
      <c r="D93" s="7">
        <v>1.5</v>
      </c>
      <c r="E93" s="7">
        <v>-1.65</v>
      </c>
      <c r="F93" s="7">
        <v>0.8</v>
      </c>
      <c r="G93" s="8">
        <v>0.2258</v>
      </c>
    </row>
    <row r="94" spans="2:7">
      <c r="B94" s="25" t="s">
        <v>82</v>
      </c>
      <c r="C94" s="12">
        <v>5.6181166666666671E-2</v>
      </c>
      <c r="D94" s="7">
        <v>1.5</v>
      </c>
      <c r="E94" s="7">
        <v>-1.65</v>
      </c>
      <c r="F94" s="7">
        <v>0.8</v>
      </c>
      <c r="G94" s="8">
        <v>0.2258</v>
      </c>
    </row>
    <row r="95" spans="2:7">
      <c r="B95" s="25" t="s">
        <v>83</v>
      </c>
      <c r="C95" s="12">
        <v>0.11415024999999999</v>
      </c>
      <c r="D95" s="7">
        <v>1.5</v>
      </c>
      <c r="E95" s="7">
        <v>-1.65</v>
      </c>
      <c r="F95" s="7">
        <v>0.8</v>
      </c>
      <c r="G95" s="8">
        <v>0.2258</v>
      </c>
    </row>
    <row r="96" spans="2:7">
      <c r="B96" s="25" t="s">
        <v>84</v>
      </c>
      <c r="C96" s="12">
        <v>2.9764999999999995E-3</v>
      </c>
      <c r="D96" s="7">
        <v>1.5</v>
      </c>
      <c r="E96" s="7">
        <v>-1.65</v>
      </c>
      <c r="F96" s="7">
        <v>0.8</v>
      </c>
      <c r="G96" s="8">
        <v>0.16600000000000001</v>
      </c>
    </row>
    <row r="97" spans="2:7">
      <c r="B97" s="25" t="s">
        <v>85</v>
      </c>
      <c r="C97" s="12">
        <v>0.24499283333333335</v>
      </c>
      <c r="D97" s="7">
        <v>0.5</v>
      </c>
      <c r="E97" s="7">
        <v>-0.65</v>
      </c>
      <c r="F97" s="7">
        <v>0.8</v>
      </c>
      <c r="G97" s="8">
        <v>0.16600000000000001</v>
      </c>
    </row>
    <row r="98" spans="2:7">
      <c r="B98" s="25" t="s">
        <v>86</v>
      </c>
      <c r="C98" s="12">
        <v>6.3860166666666676E-2</v>
      </c>
      <c r="D98" s="7">
        <v>0.5</v>
      </c>
      <c r="E98" s="7">
        <v>-0.65</v>
      </c>
      <c r="F98" s="7">
        <v>0.8</v>
      </c>
      <c r="G98" s="8">
        <v>0.16600000000000001</v>
      </c>
    </row>
    <row r="99" spans="2:7">
      <c r="B99" s="25" t="s">
        <v>87</v>
      </c>
      <c r="C99" s="12">
        <v>0.21148249999999999</v>
      </c>
      <c r="D99" s="7">
        <v>0.5</v>
      </c>
      <c r="E99" s="7">
        <v>-0.65</v>
      </c>
      <c r="F99" s="7">
        <v>0.9</v>
      </c>
      <c r="G99" s="8">
        <v>0.1593</v>
      </c>
    </row>
    <row r="100" spans="2:7">
      <c r="B100" s="25" t="s">
        <v>88</v>
      </c>
      <c r="C100" s="12">
        <v>5.4277833333333331E-2</v>
      </c>
      <c r="D100" s="7">
        <v>0.5</v>
      </c>
      <c r="E100" s="7">
        <v>-0.65</v>
      </c>
      <c r="F100" s="7">
        <v>0.9</v>
      </c>
      <c r="G100" s="8">
        <v>0.1593</v>
      </c>
    </row>
    <row r="101" spans="2:7">
      <c r="B101" s="25" t="s">
        <v>89</v>
      </c>
      <c r="C101" s="12">
        <v>1.4112775</v>
      </c>
      <c r="D101" s="7">
        <v>0.5</v>
      </c>
      <c r="E101" s="7">
        <v>-0.65</v>
      </c>
      <c r="F101" s="7">
        <v>0.9</v>
      </c>
      <c r="G101" s="8">
        <v>0.1593</v>
      </c>
    </row>
    <row r="102" spans="2:7">
      <c r="B102" s="25" t="s">
        <v>90</v>
      </c>
      <c r="C102" s="12">
        <v>2.2111833333333334E-2</v>
      </c>
      <c r="D102" s="7">
        <v>1.5</v>
      </c>
      <c r="E102" s="7">
        <v>-1.65</v>
      </c>
      <c r="F102" s="7">
        <v>0.8</v>
      </c>
      <c r="G102" s="8">
        <v>0.16600000000000001</v>
      </c>
    </row>
    <row r="103" spans="2:7">
      <c r="B103" s="25" t="s">
        <v>91</v>
      </c>
      <c r="C103" s="12">
        <v>1.4310833333333333E-2</v>
      </c>
      <c r="D103" s="7">
        <v>1.5</v>
      </c>
      <c r="E103" s="7">
        <v>-1.65</v>
      </c>
      <c r="F103" s="7">
        <v>0.8</v>
      </c>
      <c r="G103" s="8">
        <v>0.16600000000000001</v>
      </c>
    </row>
    <row r="104" spans="2:7">
      <c r="B104" s="25" t="s">
        <v>92</v>
      </c>
      <c r="C104" s="12">
        <v>3.0883250000000001E-2</v>
      </c>
      <c r="D104" s="7">
        <v>1.5</v>
      </c>
      <c r="E104" s="7">
        <v>-1.65</v>
      </c>
      <c r="F104" s="28">
        <v>0.9</v>
      </c>
      <c r="G104" s="8">
        <v>0.16699999999999998</v>
      </c>
    </row>
    <row r="105" spans="2:7">
      <c r="B105" s="25" t="s">
        <v>93</v>
      </c>
      <c r="C105" s="12">
        <v>0.54717324999999983</v>
      </c>
      <c r="D105" s="7">
        <v>1.5</v>
      </c>
      <c r="E105" s="7">
        <v>-1.65</v>
      </c>
      <c r="F105" s="28">
        <v>0.9</v>
      </c>
      <c r="G105" s="8">
        <v>0.23930000000000001</v>
      </c>
    </row>
    <row r="106" spans="2:7">
      <c r="B106" s="25" t="s">
        <v>94</v>
      </c>
      <c r="C106" s="12">
        <v>7.3058499999999998E-2</v>
      </c>
      <c r="D106" s="7">
        <v>1.5</v>
      </c>
      <c r="E106" s="7">
        <v>-1.65</v>
      </c>
      <c r="F106" s="28">
        <v>0.9</v>
      </c>
      <c r="G106" s="8">
        <v>0.16699999999999998</v>
      </c>
    </row>
    <row r="107" spans="2:7">
      <c r="B107" s="25" t="s">
        <v>95</v>
      </c>
      <c r="C107" s="12">
        <v>3.2571666666666665E-3</v>
      </c>
      <c r="D107" s="7">
        <v>1.5</v>
      </c>
      <c r="E107" s="7">
        <v>-1.65</v>
      </c>
      <c r="F107" s="28">
        <v>0.9</v>
      </c>
      <c r="G107" s="8">
        <v>0.16699999999999998</v>
      </c>
    </row>
    <row r="108" spans="2:7">
      <c r="B108" s="25" t="s">
        <v>96</v>
      </c>
      <c r="C108" s="12">
        <v>1.6571333333333334E-2</v>
      </c>
      <c r="D108" s="7">
        <v>1.5</v>
      </c>
      <c r="E108" s="7">
        <v>-1.65</v>
      </c>
      <c r="F108" s="28">
        <v>0.9</v>
      </c>
      <c r="G108" s="8">
        <v>0.16699999999999998</v>
      </c>
    </row>
    <row r="109" spans="2:7">
      <c r="B109" s="25" t="s">
        <v>97</v>
      </c>
      <c r="C109" s="12">
        <v>5.3162499999999998E-3</v>
      </c>
      <c r="D109" s="7">
        <v>1.5</v>
      </c>
      <c r="E109" s="7">
        <v>-1.65</v>
      </c>
      <c r="F109" s="28">
        <v>0.9</v>
      </c>
      <c r="G109" s="8">
        <v>0.16699999999999998</v>
      </c>
    </row>
    <row r="110" spans="2:7">
      <c r="B110" s="25" t="s">
        <v>98</v>
      </c>
      <c r="C110" s="12">
        <v>1.9558333333333334E-2</v>
      </c>
      <c r="D110" s="7">
        <v>1.5</v>
      </c>
      <c r="E110" s="7">
        <v>-1.65</v>
      </c>
      <c r="F110" s="28">
        <v>0.9</v>
      </c>
      <c r="G110" s="8">
        <v>0.16699999999999998</v>
      </c>
    </row>
    <row r="111" spans="2:7">
      <c r="B111" s="25" t="s">
        <v>99</v>
      </c>
      <c r="C111" s="12">
        <v>9.4245000000000006E-3</v>
      </c>
      <c r="D111" s="7">
        <v>1.5</v>
      </c>
      <c r="E111" s="7">
        <v>-1.65</v>
      </c>
      <c r="F111" s="28">
        <v>0.9</v>
      </c>
      <c r="G111" s="8">
        <v>0.16699999999999998</v>
      </c>
    </row>
    <row r="112" spans="2:7">
      <c r="B112" s="25" t="s">
        <v>100</v>
      </c>
      <c r="C112" s="12">
        <v>0.68639666666666665</v>
      </c>
      <c r="D112" s="7">
        <v>0.5</v>
      </c>
      <c r="E112" s="7">
        <v>-0.65</v>
      </c>
      <c r="F112" s="28">
        <v>0.9</v>
      </c>
      <c r="G112" s="8">
        <v>0.20080000000000001</v>
      </c>
    </row>
    <row r="113" spans="2:14">
      <c r="B113" s="26" t="s">
        <v>101</v>
      </c>
      <c r="C113" s="13">
        <v>3.7988250000000001E-2</v>
      </c>
      <c r="D113" s="9">
        <v>1.5</v>
      </c>
      <c r="E113" s="9">
        <v>-1.65</v>
      </c>
      <c r="F113" s="29">
        <v>0.9</v>
      </c>
      <c r="G113" s="10">
        <v>0.16699999999999998</v>
      </c>
    </row>
    <row r="114" spans="2:14">
      <c r="B114" s="24" t="s">
        <v>108</v>
      </c>
      <c r="C114" s="11">
        <f t="array" ref="C114:C128">TRANSPOSE('Supporting data'!B11:P11)</f>
        <v>7.8381767090015195E-2</v>
      </c>
      <c r="D114" s="4">
        <v>0</v>
      </c>
      <c r="E114" s="4">
        <v>0</v>
      </c>
      <c r="F114" s="4">
        <v>0</v>
      </c>
      <c r="G114" s="5">
        <v>0</v>
      </c>
    </row>
    <row r="115" spans="2:14">
      <c r="B115" s="25" t="s">
        <v>109</v>
      </c>
      <c r="C115" s="12">
        <v>6.0862636335344562E-2</v>
      </c>
      <c r="D115" s="7">
        <v>0</v>
      </c>
      <c r="E115" s="7">
        <v>0</v>
      </c>
      <c r="F115" s="7">
        <v>0</v>
      </c>
      <c r="G115" s="8">
        <v>0</v>
      </c>
    </row>
    <row r="116" spans="2:14">
      <c r="B116" s="25" t="s">
        <v>110</v>
      </c>
      <c r="C116" s="12">
        <v>1.4412161163705809E-2</v>
      </c>
      <c r="D116" s="7">
        <v>0</v>
      </c>
      <c r="E116" s="7">
        <v>0</v>
      </c>
      <c r="F116" s="7">
        <v>0</v>
      </c>
      <c r="G116" s="8">
        <v>0</v>
      </c>
    </row>
    <row r="117" spans="2:14">
      <c r="B117" s="25" t="s">
        <v>111</v>
      </c>
      <c r="C117" s="12">
        <v>2.3256434248005206E-2</v>
      </c>
      <c r="D117" s="7">
        <v>0</v>
      </c>
      <c r="E117" s="7">
        <v>0</v>
      </c>
      <c r="F117" s="7">
        <v>0</v>
      </c>
      <c r="G117" s="8">
        <v>0</v>
      </c>
    </row>
    <row r="118" spans="2:14">
      <c r="B118" s="25" t="s">
        <v>112</v>
      </c>
      <c r="C118" s="12">
        <v>1.0466678175949928E-3</v>
      </c>
      <c r="D118" s="7">
        <v>0</v>
      </c>
      <c r="E118" s="7">
        <v>0</v>
      </c>
      <c r="F118" s="7">
        <v>0</v>
      </c>
      <c r="G118" s="8">
        <v>0</v>
      </c>
    </row>
    <row r="119" spans="2:14">
      <c r="B119" s="25" t="s">
        <v>113</v>
      </c>
      <c r="C119" s="12">
        <v>3.8818616874860115E-2</v>
      </c>
      <c r="D119" s="7">
        <v>0</v>
      </c>
      <c r="E119" s="7">
        <v>0</v>
      </c>
      <c r="F119" s="7">
        <v>0</v>
      </c>
      <c r="G119" s="8">
        <v>0</v>
      </c>
    </row>
    <row r="120" spans="2:14">
      <c r="B120" s="25" t="s">
        <v>114</v>
      </c>
      <c r="C120" s="12">
        <v>2.0837078146477817E-3</v>
      </c>
      <c r="D120" s="7">
        <v>0</v>
      </c>
      <c r="E120" s="7">
        <v>0</v>
      </c>
      <c r="F120" s="7">
        <v>0</v>
      </c>
      <c r="G120" s="8">
        <v>0</v>
      </c>
    </row>
    <row r="121" spans="2:14">
      <c r="B121" s="25" t="s">
        <v>115</v>
      </c>
      <c r="C121" s="12">
        <v>7.7508664923074243E-3</v>
      </c>
      <c r="D121" s="7">
        <v>0</v>
      </c>
      <c r="E121" s="7">
        <v>0</v>
      </c>
      <c r="F121" s="7">
        <v>0</v>
      </c>
      <c r="G121" s="8">
        <v>0</v>
      </c>
    </row>
    <row r="122" spans="2:14">
      <c r="B122" s="25" t="s">
        <v>116</v>
      </c>
      <c r="C122" s="12">
        <v>2.7698818695362854E-2</v>
      </c>
      <c r="D122" s="7">
        <v>0</v>
      </c>
      <c r="E122" s="7">
        <v>0</v>
      </c>
      <c r="F122" s="7">
        <v>0</v>
      </c>
      <c r="G122" s="8">
        <v>0</v>
      </c>
    </row>
    <row r="123" spans="2:14">
      <c r="B123" s="25" t="s">
        <v>117</v>
      </c>
      <c r="C123" s="12">
        <v>8.4655795478470672E-2</v>
      </c>
      <c r="D123" s="7">
        <v>0</v>
      </c>
      <c r="E123" s="7">
        <v>0</v>
      </c>
      <c r="F123" s="7">
        <v>0</v>
      </c>
      <c r="G123" s="8">
        <v>0</v>
      </c>
    </row>
    <row r="124" spans="2:14">
      <c r="B124" s="25" t="s">
        <v>118</v>
      </c>
      <c r="C124" s="12">
        <v>5.9747923145811135E-2</v>
      </c>
      <c r="D124" s="7">
        <v>0</v>
      </c>
      <c r="E124" s="7">
        <v>0</v>
      </c>
      <c r="F124" s="7">
        <v>0</v>
      </c>
      <c r="G124" s="8">
        <v>0</v>
      </c>
    </row>
    <row r="125" spans="2:14">
      <c r="B125" s="25" t="s">
        <v>119</v>
      </c>
      <c r="C125" s="12">
        <v>0.18960240159949976</v>
      </c>
      <c r="D125" s="7">
        <v>0</v>
      </c>
      <c r="E125" s="7">
        <v>0</v>
      </c>
      <c r="F125" s="7">
        <v>0</v>
      </c>
      <c r="G125" s="8">
        <v>0</v>
      </c>
      <c r="N125" s="31"/>
    </row>
    <row r="126" spans="2:14">
      <c r="B126" s="25" t="s">
        <v>120</v>
      </c>
      <c r="C126" s="12">
        <v>0</v>
      </c>
      <c r="D126" s="7">
        <v>0</v>
      </c>
      <c r="E126" s="7">
        <v>0</v>
      </c>
      <c r="F126" s="7">
        <v>0</v>
      </c>
      <c r="G126" s="8">
        <v>0</v>
      </c>
    </row>
    <row r="127" spans="2:14">
      <c r="B127" s="25" t="s">
        <v>121</v>
      </c>
      <c r="C127" s="12">
        <v>2.2314985177384235E-2</v>
      </c>
      <c r="D127" s="7">
        <v>0</v>
      </c>
      <c r="E127" s="7">
        <v>0</v>
      </c>
      <c r="F127" s="7">
        <v>0</v>
      </c>
      <c r="G127" s="8">
        <v>0</v>
      </c>
    </row>
    <row r="128" spans="2:14">
      <c r="B128" s="26" t="s">
        <v>122</v>
      </c>
      <c r="C128" s="13">
        <v>0.17550663473365699</v>
      </c>
      <c r="D128" s="9">
        <v>0</v>
      </c>
      <c r="E128" s="9">
        <v>0</v>
      </c>
      <c r="F128" s="9">
        <v>0</v>
      </c>
      <c r="G128" s="10">
        <v>0</v>
      </c>
    </row>
    <row r="130" spans="2:15">
      <c r="B130" t="s">
        <v>143</v>
      </c>
      <c r="M130" t="s">
        <v>179</v>
      </c>
    </row>
    <row r="131" spans="2:15">
      <c r="C131" t="s">
        <v>134</v>
      </c>
      <c r="D131" t="s">
        <v>135</v>
      </c>
      <c r="E131" t="s">
        <v>136</v>
      </c>
      <c r="F131" t="s">
        <v>137</v>
      </c>
      <c r="G131" t="s">
        <v>138</v>
      </c>
      <c r="H131" t="s">
        <v>139</v>
      </c>
      <c r="I131" t="s">
        <v>140</v>
      </c>
      <c r="J131" t="s">
        <v>141</v>
      </c>
    </row>
    <row r="132" spans="2:15">
      <c r="B132" t="s">
        <v>7</v>
      </c>
      <c r="C132">
        <v>-0.1</v>
      </c>
      <c r="D132">
        <v>0</v>
      </c>
      <c r="E132" s="57">
        <f>'Supporting data'!$B$23*'Supporting data'!G30/SUM('Supporting data'!$G$30:$G$36)/1000000</f>
        <v>2.958692569567674</v>
      </c>
      <c r="F132" s="57">
        <f>'Supporting data'!$B$25*'Supporting data'!B52/SUM('Supporting data'!$B$52:$B$58)/1000000</f>
        <v>2.1213768065603329</v>
      </c>
      <c r="G132">
        <v>0.2</v>
      </c>
      <c r="H132">
        <v>1</v>
      </c>
      <c r="I132">
        <v>1.5</v>
      </c>
      <c r="J132">
        <v>-0.7</v>
      </c>
      <c r="M132" t="s">
        <v>178</v>
      </c>
      <c r="N132" s="58">
        <f>SUM(E132:E138)</f>
        <v>12.585817421602789</v>
      </c>
    </row>
    <row r="133" spans="2:15">
      <c r="B133" t="s">
        <v>8</v>
      </c>
      <c r="C133">
        <v>-0.15</v>
      </c>
      <c r="D133">
        <v>0</v>
      </c>
      <c r="E133" s="57">
        <f>'Supporting data'!$B$23*'Supporting data'!G31/SUM('Supporting data'!$G$30:$G$36)/1000000</f>
        <v>3.282569517674673</v>
      </c>
      <c r="F133" s="57">
        <f>'Supporting data'!$B$25*'Supporting data'!B53/SUM('Supporting data'!$B$52:$B$58)/1000000</f>
        <v>2.7952542574316324</v>
      </c>
      <c r="G133">
        <v>0.3</v>
      </c>
      <c r="H133">
        <v>1</v>
      </c>
      <c r="I133">
        <v>1.6</v>
      </c>
      <c r="J133">
        <v>-0.6</v>
      </c>
    </row>
    <row r="134" spans="2:15">
      <c r="B134" t="s">
        <v>9</v>
      </c>
      <c r="C134">
        <v>-0.2</v>
      </c>
      <c r="D134">
        <v>0</v>
      </c>
      <c r="E134" s="57">
        <f>'Supporting data'!$B$23*'Supporting data'!G32/SUM('Supporting data'!$G$30:$G$36)/1000000</f>
        <v>2.3046943227444738</v>
      </c>
      <c r="F134" s="57">
        <f>'Supporting data'!$B$25*'Supporting data'!B54/SUM('Supporting data'!$B$52:$B$58)/1000000</f>
        <v>1.9448939770497669</v>
      </c>
      <c r="G134">
        <v>0.4</v>
      </c>
      <c r="H134">
        <v>1</v>
      </c>
      <c r="I134">
        <v>1.8</v>
      </c>
      <c r="J134">
        <v>-0.5</v>
      </c>
      <c r="O134" s="23"/>
    </row>
    <row r="135" spans="2:15">
      <c r="B135" t="s">
        <v>10</v>
      </c>
      <c r="C135">
        <v>-0.25</v>
      </c>
      <c r="D135">
        <v>0</v>
      </c>
      <c r="E135" s="57">
        <f>'Supporting data'!$B$23*'Supporting data'!G33/SUM('Supporting data'!$G$30:$G$36)/1000000</f>
        <v>1.2846713102667249</v>
      </c>
      <c r="F135" s="57">
        <f>'Supporting data'!$B$25*'Supporting data'!B55/SUM('Supporting data'!$B$52:$B$58)/1000000</f>
        <v>1.1670845853539404</v>
      </c>
      <c r="G135">
        <v>0.5</v>
      </c>
      <c r="H135">
        <v>1</v>
      </c>
      <c r="I135">
        <v>2</v>
      </c>
      <c r="J135">
        <v>-0.4</v>
      </c>
    </row>
    <row r="136" spans="2:15">
      <c r="B136" t="s">
        <v>11</v>
      </c>
      <c r="C136">
        <v>-0.35</v>
      </c>
      <c r="D136">
        <v>0</v>
      </c>
      <c r="E136" s="57">
        <f>'Supporting data'!$B$23*'Supporting data'!G34/SUM('Supporting data'!$G$30:$G$36)/1000000</f>
        <v>0.90670393180934661</v>
      </c>
      <c r="F136" s="57">
        <f>'Supporting data'!$B$25*'Supporting data'!B56/SUM('Supporting data'!$B$52:$B$58)/1000000</f>
        <v>0.80353070579940389</v>
      </c>
      <c r="G136">
        <v>0.7</v>
      </c>
      <c r="H136">
        <v>1</v>
      </c>
      <c r="I136">
        <v>2.1</v>
      </c>
      <c r="J136">
        <v>-0.3</v>
      </c>
    </row>
    <row r="137" spans="2:15">
      <c r="B137" t="s">
        <v>12</v>
      </c>
      <c r="C137">
        <v>-0.4</v>
      </c>
      <c r="D137">
        <v>0</v>
      </c>
      <c r="E137" s="57">
        <f>'Supporting data'!$B$23*'Supporting data'!G35/SUM('Supporting data'!$G$30:$G$36)/1000000</f>
        <v>1.4438705906822464</v>
      </c>
      <c r="F137" s="57">
        <f>'Supporting data'!$B$25*'Supporting data'!B57/SUM('Supporting data'!$B$52:$B$58)/1000000</f>
        <v>1.3330076653458405</v>
      </c>
      <c r="G137">
        <v>0.8</v>
      </c>
      <c r="H137">
        <v>1</v>
      </c>
      <c r="I137">
        <v>2.2999999999999998</v>
      </c>
      <c r="J137">
        <v>-0.2</v>
      </c>
    </row>
    <row r="138" spans="2:15">
      <c r="B138" t="s">
        <v>13</v>
      </c>
      <c r="C138">
        <v>-0.4</v>
      </c>
      <c r="D138">
        <v>0</v>
      </c>
      <c r="E138" s="57">
        <f>'Supporting data'!$B$23*'Supporting data'!G36/SUM('Supporting data'!$G$30:$G$36)/1000000</f>
        <v>0.40461517885764786</v>
      </c>
      <c r="F138" s="57">
        <f>'Supporting data'!$B$25*'Supporting data'!B58/SUM('Supporting data'!$B$52:$B$58)/1000000</f>
        <v>0.39002817707419657</v>
      </c>
      <c r="G138">
        <v>0.8</v>
      </c>
      <c r="H138">
        <v>1</v>
      </c>
      <c r="I138">
        <v>2.2999999999999998</v>
      </c>
      <c r="J138">
        <v>-0.2</v>
      </c>
      <c r="M138" s="58"/>
    </row>
    <row r="140" spans="2:15">
      <c r="B140" t="s">
        <v>142</v>
      </c>
      <c r="N140" s="58"/>
    </row>
    <row r="141" spans="2:15">
      <c r="C141" t="s">
        <v>108</v>
      </c>
      <c r="D141" t="s">
        <v>114</v>
      </c>
      <c r="E141" t="s">
        <v>120</v>
      </c>
    </row>
    <row r="142" spans="2:15">
      <c r="B142" t="s">
        <v>7</v>
      </c>
      <c r="C142" s="57">
        <f>'Supporting data'!E41*'Supporting data'!D30/SUM('Supporting data'!C30:C30)</f>
        <v>4.1280502650194992E-2</v>
      </c>
      <c r="D142" s="57">
        <f>'Supporting data'!D41*'Supporting data'!D30/SUM('Supporting data'!C30:C30)</f>
        <v>2.2862109983281223E-3</v>
      </c>
      <c r="E142" s="57">
        <f>'Supporting data'!F41*'Supporting data'!D30/SUM('Supporting data'!C30:C30)</f>
        <v>8.5566166719545315E-3</v>
      </c>
    </row>
    <row r="143" spans="2:15">
      <c r="B143" t="s">
        <v>8</v>
      </c>
      <c r="C143" s="57">
        <f>'Supporting data'!E42*'Supporting data'!D31/SUM('Supporting data'!C31:C31)</f>
        <v>6.6072644629155922E-2</v>
      </c>
      <c r="D143" s="57">
        <f>'Supporting data'!D42*'Supporting data'!D31/SUM('Supporting data'!C31:C31)</f>
        <v>5.2796912632133734E-3</v>
      </c>
      <c r="E143" s="57">
        <f>'Supporting data'!F42*'Supporting data'!D31/SUM('Supporting data'!C31:C31)</f>
        <v>8.1216998750084993E-3</v>
      </c>
    </row>
    <row r="144" spans="2:15">
      <c r="B144" t="s">
        <v>9</v>
      </c>
      <c r="C144" s="57">
        <f>'Supporting data'!E43*'Supporting data'!D32/SUM('Supporting data'!C32:C32)</f>
        <v>0.10854760840416396</v>
      </c>
      <c r="D144" s="57">
        <f>'Supporting data'!D43*'Supporting data'!D32/SUM('Supporting data'!C32:C32)</f>
        <v>1.0395564183613535E-2</v>
      </c>
      <c r="E144" s="57">
        <f>'Supporting data'!F43*'Supporting data'!D32/SUM('Supporting data'!C32:C32)</f>
        <v>7.9850376954070275E-3</v>
      </c>
    </row>
    <row r="145" spans="2:9">
      <c r="B145" t="s">
        <v>10</v>
      </c>
      <c r="C145" s="57">
        <f>'Supporting data'!E44*'Supporting data'!D33/SUM('Supporting data'!C33:C33)</f>
        <v>8.2662285402744368E-2</v>
      </c>
      <c r="D145" s="57">
        <f>'Supporting data'!D44*'Supporting data'!D33/SUM('Supporting data'!C33:C33)</f>
        <v>1.3622315718996854E-3</v>
      </c>
      <c r="E145" s="57">
        <f>'Supporting data'!F44*'Supporting data'!D33/SUM('Supporting data'!C33:C33)</f>
        <v>1.9068049293229454E-3</v>
      </c>
    </row>
    <row r="146" spans="2:9">
      <c r="B146" t="s">
        <v>11</v>
      </c>
      <c r="C146" s="57">
        <f>'Supporting data'!E45*'Supporting data'!D34/SUM('Supporting data'!C34:C34)</f>
        <v>7.8720776567890713E-2</v>
      </c>
      <c r="D146" s="57">
        <f>'Supporting data'!D45*'Supporting data'!D34/SUM('Supporting data'!C34:C34)</f>
        <v>6.7337122316638921E-4</v>
      </c>
      <c r="E146" s="57">
        <f>'Supporting data'!F45*'Supporting data'!D34/SUM('Supporting data'!C34:C34)</f>
        <v>2.7692966294498482E-3</v>
      </c>
    </row>
    <row r="147" spans="2:9">
      <c r="B147" t="s">
        <v>12</v>
      </c>
      <c r="C147" s="57">
        <f>'Supporting data'!E46*'Supporting data'!D35/SUM('Supporting data'!C35:C35)</f>
        <v>0.11030797642912091</v>
      </c>
      <c r="D147" s="57">
        <f>'Supporting data'!D46*'Supporting data'!D35/SUM('Supporting data'!C35:C35)</f>
        <v>1.3726402102028678E-2</v>
      </c>
      <c r="E147" s="57">
        <f>'Supporting data'!F46*'Supporting data'!D35/SUM('Supporting data'!C35:C35)</f>
        <v>2.5155260352291995E-3</v>
      </c>
    </row>
    <row r="148" spans="2:9">
      <c r="B148" t="s">
        <v>13</v>
      </c>
      <c r="C148" s="57">
        <f>'Supporting data'!E47*'Supporting data'!D36/SUM('Supporting data'!C36:C36)</f>
        <v>0.1432187712985443</v>
      </c>
      <c r="D148" s="57">
        <v>1E-3</v>
      </c>
      <c r="E148" s="57">
        <v>1E-3</v>
      </c>
      <c r="I148" s="58"/>
    </row>
    <row r="150" spans="2:9">
      <c r="B150" t="s">
        <v>152</v>
      </c>
    </row>
    <row r="151" spans="2:9">
      <c r="C151" t="s">
        <v>15</v>
      </c>
      <c r="D151" t="s">
        <v>14</v>
      </c>
      <c r="E151" t="s">
        <v>6</v>
      </c>
    </row>
    <row r="152" spans="2:9">
      <c r="B152" t="s">
        <v>15</v>
      </c>
      <c r="C152">
        <v>0</v>
      </c>
      <c r="D152">
        <v>0</v>
      </c>
      <c r="E152">
        <v>0</v>
      </c>
    </row>
    <row r="153" spans="2:9">
      <c r="B153" t="s">
        <v>14</v>
      </c>
      <c r="C153">
        <v>1</v>
      </c>
      <c r="D153">
        <v>0</v>
      </c>
      <c r="E153">
        <v>0</v>
      </c>
    </row>
    <row r="154" spans="2:9">
      <c r="B154" t="s">
        <v>6</v>
      </c>
      <c r="C154">
        <v>1</v>
      </c>
      <c r="D154">
        <v>1</v>
      </c>
      <c r="E154">
        <v>0</v>
      </c>
    </row>
    <row r="156" spans="2:9">
      <c r="B156" t="s">
        <v>153</v>
      </c>
    </row>
    <row r="157" spans="2:9">
      <c r="C157" t="s">
        <v>102</v>
      </c>
      <c r="D157" t="s">
        <v>103</v>
      </c>
    </row>
    <row r="158" spans="2:9">
      <c r="B158" t="s">
        <v>104</v>
      </c>
      <c r="C158">
        <v>1</v>
      </c>
      <c r="D158">
        <v>0</v>
      </c>
    </row>
    <row r="159" spans="2:9">
      <c r="B159" t="s">
        <v>105</v>
      </c>
      <c r="C159">
        <v>0</v>
      </c>
      <c r="D159">
        <v>1</v>
      </c>
    </row>
    <row r="160" spans="2:9">
      <c r="B160" t="s">
        <v>106</v>
      </c>
      <c r="C160">
        <v>0</v>
      </c>
      <c r="D160">
        <v>1</v>
      </c>
    </row>
    <row r="161" spans="2:18">
      <c r="B161" t="s">
        <v>107</v>
      </c>
      <c r="C161">
        <v>1</v>
      </c>
      <c r="D161">
        <v>0</v>
      </c>
    </row>
    <row r="163" spans="2:18">
      <c r="B163" t="s">
        <v>154</v>
      </c>
    </row>
    <row r="165" spans="2:18">
      <c r="B165" t="s">
        <v>102</v>
      </c>
      <c r="C165">
        <v>0.85745700000000002</v>
      </c>
    </row>
    <row r="166" spans="2:18">
      <c r="B166" t="s">
        <v>103</v>
      </c>
      <c r="C166">
        <v>0.70259300000000002</v>
      </c>
    </row>
    <row r="168" spans="2:18">
      <c r="B168" t="s">
        <v>155</v>
      </c>
    </row>
    <row r="169" spans="2:18">
      <c r="B169" s="34"/>
      <c r="C169" s="33" t="s">
        <v>49</v>
      </c>
      <c r="D169" s="33" t="s">
        <v>51</v>
      </c>
      <c r="E169" s="33" t="s">
        <v>50</v>
      </c>
      <c r="F169" s="33" t="s">
        <v>24</v>
      </c>
      <c r="G169" s="33" t="s">
        <v>23</v>
      </c>
      <c r="H169" s="33" t="s">
        <v>84</v>
      </c>
      <c r="I169" s="33" t="s">
        <v>70</v>
      </c>
      <c r="J169" s="33" t="s">
        <v>28</v>
      </c>
      <c r="K169" s="33" t="s">
        <v>27</v>
      </c>
      <c r="L169" s="33" t="s">
        <v>30</v>
      </c>
      <c r="M169" s="33" t="s">
        <v>29</v>
      </c>
      <c r="N169" s="33" t="s">
        <v>68</v>
      </c>
      <c r="O169" s="33" t="s">
        <v>43</v>
      </c>
      <c r="P169" s="33" t="s">
        <v>94</v>
      </c>
      <c r="Q169" s="33" t="s">
        <v>96</v>
      </c>
      <c r="R169" s="33" t="s">
        <v>66</v>
      </c>
    </row>
    <row r="170" spans="2:18">
      <c r="B170" s="33" t="s">
        <v>38</v>
      </c>
      <c r="C170" s="34">
        <v>0.3</v>
      </c>
      <c r="D170" s="34">
        <v>0.3</v>
      </c>
      <c r="E170" s="34">
        <v>0.3</v>
      </c>
      <c r="F170" s="34">
        <v>0.3</v>
      </c>
      <c r="G170" s="34">
        <v>0.3</v>
      </c>
      <c r="H170" s="34">
        <v>0.3</v>
      </c>
      <c r="I170" s="34">
        <v>0.3</v>
      </c>
      <c r="J170" s="34">
        <v>0.3</v>
      </c>
      <c r="K170" s="34">
        <v>0.3</v>
      </c>
      <c r="L170" s="34">
        <v>0.3</v>
      </c>
      <c r="M170" s="34">
        <v>0.3</v>
      </c>
      <c r="N170" s="34">
        <v>0.3</v>
      </c>
      <c r="O170" s="34">
        <v>0.3</v>
      </c>
      <c r="P170" s="34">
        <v>0.3</v>
      </c>
      <c r="Q170" s="34">
        <v>0.3</v>
      </c>
      <c r="R170" s="34">
        <v>0.3</v>
      </c>
    </row>
    <row r="171" spans="2:18">
      <c r="B171" s="33" t="s">
        <v>37</v>
      </c>
      <c r="C171" s="34">
        <v>0.3</v>
      </c>
      <c r="D171" s="34">
        <v>0.3</v>
      </c>
      <c r="E171" s="34">
        <v>0.3</v>
      </c>
      <c r="F171" s="34">
        <v>0.3</v>
      </c>
      <c r="G171" s="34">
        <v>0.3</v>
      </c>
      <c r="H171" s="34">
        <v>0.3</v>
      </c>
      <c r="I171" s="34">
        <v>0.3</v>
      </c>
      <c r="J171" s="34">
        <v>0.3</v>
      </c>
      <c r="K171" s="34">
        <v>0.3</v>
      </c>
      <c r="L171" s="34">
        <v>0.3</v>
      </c>
      <c r="M171" s="34">
        <v>0.3</v>
      </c>
      <c r="N171" s="34">
        <v>0.3</v>
      </c>
      <c r="O171" s="34">
        <v>0.3</v>
      </c>
      <c r="P171" s="34">
        <v>0.3</v>
      </c>
      <c r="Q171" s="34">
        <v>0.3</v>
      </c>
      <c r="R171" s="34">
        <v>0.3</v>
      </c>
    </row>
    <row r="172" spans="2:18">
      <c r="B172" s="33" t="s">
        <v>60</v>
      </c>
      <c r="C172" s="34">
        <v>0.06</v>
      </c>
      <c r="D172" s="34">
        <v>0.06</v>
      </c>
      <c r="E172" s="34">
        <v>0.06</v>
      </c>
      <c r="F172" s="34">
        <v>0.06</v>
      </c>
      <c r="G172" s="34">
        <v>0.06</v>
      </c>
      <c r="H172" s="34">
        <v>0.06</v>
      </c>
      <c r="I172" s="34">
        <v>0.06</v>
      </c>
      <c r="J172" s="34">
        <v>0.06</v>
      </c>
      <c r="K172" s="34">
        <v>0.06</v>
      </c>
      <c r="L172" s="34">
        <v>0.06</v>
      </c>
      <c r="M172" s="34">
        <v>0.06</v>
      </c>
      <c r="N172" s="34">
        <v>0.06</v>
      </c>
      <c r="O172" s="34">
        <v>0.06</v>
      </c>
      <c r="P172" s="34">
        <v>0.06</v>
      </c>
      <c r="Q172" s="34">
        <v>0.06</v>
      </c>
      <c r="R172" s="34">
        <v>0.06</v>
      </c>
    </row>
    <row r="173" spans="2:18">
      <c r="B173" s="33" t="s">
        <v>35</v>
      </c>
      <c r="C173" s="34">
        <v>0.06</v>
      </c>
      <c r="D173" s="34">
        <v>0.06</v>
      </c>
      <c r="E173" s="34">
        <v>0.06</v>
      </c>
      <c r="F173" s="34">
        <v>0.06</v>
      </c>
      <c r="G173" s="34">
        <v>0.06</v>
      </c>
      <c r="H173" s="34">
        <v>0.06</v>
      </c>
      <c r="I173" s="34">
        <v>0.06</v>
      </c>
      <c r="J173" s="34">
        <v>0.06</v>
      </c>
      <c r="K173" s="34">
        <v>0.06</v>
      </c>
      <c r="L173" s="34">
        <v>0.06</v>
      </c>
      <c r="M173" s="34">
        <v>0.06</v>
      </c>
      <c r="N173" s="34">
        <v>0.06</v>
      </c>
      <c r="O173" s="34">
        <v>0.06</v>
      </c>
      <c r="P173" s="34">
        <v>0.06</v>
      </c>
      <c r="Q173" s="34">
        <v>0.06</v>
      </c>
      <c r="R173" s="34">
        <v>0.06</v>
      </c>
    </row>
    <row r="174" spans="2:18">
      <c r="B174" s="33" t="s">
        <v>32</v>
      </c>
      <c r="C174" s="34">
        <v>0.06</v>
      </c>
      <c r="D174" s="34">
        <v>0.06</v>
      </c>
      <c r="E174" s="34">
        <v>0.06</v>
      </c>
      <c r="F174" s="34">
        <v>0.06</v>
      </c>
      <c r="G174" s="34">
        <v>0.06</v>
      </c>
      <c r="H174" s="34">
        <v>0.06</v>
      </c>
      <c r="I174" s="34">
        <v>0.06</v>
      </c>
      <c r="J174" s="34">
        <v>0.06</v>
      </c>
      <c r="K174" s="34">
        <v>0.06</v>
      </c>
      <c r="L174" s="34">
        <v>0.06</v>
      </c>
      <c r="M174" s="34">
        <v>0.06</v>
      </c>
      <c r="N174" s="34">
        <v>0.06</v>
      </c>
      <c r="O174" s="34">
        <v>0.06</v>
      </c>
      <c r="P174" s="34">
        <v>0.06</v>
      </c>
      <c r="Q174" s="34">
        <v>0.06</v>
      </c>
      <c r="R174" s="34">
        <v>0.06</v>
      </c>
    </row>
    <row r="175" spans="2:18">
      <c r="B175" s="33" t="s">
        <v>36</v>
      </c>
      <c r="C175" s="34">
        <v>0.06</v>
      </c>
      <c r="D175" s="34">
        <v>0.06</v>
      </c>
      <c r="E175" s="34">
        <v>0.06</v>
      </c>
      <c r="F175" s="34">
        <v>0.06</v>
      </c>
      <c r="G175" s="34">
        <v>0.06</v>
      </c>
      <c r="H175" s="34">
        <v>0.06</v>
      </c>
      <c r="I175" s="34">
        <v>0.06</v>
      </c>
      <c r="J175" s="34">
        <v>0.06</v>
      </c>
      <c r="K175" s="34">
        <v>0.06</v>
      </c>
      <c r="L175" s="34">
        <v>0.06</v>
      </c>
      <c r="M175" s="34">
        <v>0.06</v>
      </c>
      <c r="N175" s="34">
        <v>0.06</v>
      </c>
      <c r="O175" s="34">
        <v>0.06</v>
      </c>
      <c r="P175" s="34">
        <v>0.06</v>
      </c>
      <c r="Q175" s="34">
        <v>0.06</v>
      </c>
      <c r="R175" s="34">
        <v>0.06</v>
      </c>
    </row>
    <row r="176" spans="2:18">
      <c r="B176" s="33" t="s">
        <v>33</v>
      </c>
      <c r="C176" s="34">
        <v>0.06</v>
      </c>
      <c r="D176" s="34">
        <v>0.06</v>
      </c>
      <c r="E176" s="34">
        <v>0.06</v>
      </c>
      <c r="F176" s="34">
        <v>0.06</v>
      </c>
      <c r="G176" s="34">
        <v>0.06</v>
      </c>
      <c r="H176" s="34">
        <v>0.06</v>
      </c>
      <c r="I176" s="34">
        <v>0.06</v>
      </c>
      <c r="J176" s="34">
        <v>0.06</v>
      </c>
      <c r="K176" s="34">
        <v>0.06</v>
      </c>
      <c r="L176" s="34">
        <v>0.06</v>
      </c>
      <c r="M176" s="34">
        <v>0.06</v>
      </c>
      <c r="N176" s="34">
        <v>0.06</v>
      </c>
      <c r="O176" s="34">
        <v>0.06</v>
      </c>
      <c r="P176" s="34">
        <v>0.06</v>
      </c>
      <c r="Q176" s="34">
        <v>0.06</v>
      </c>
      <c r="R176" s="34">
        <v>0.06</v>
      </c>
    </row>
    <row r="177" spans="2:18">
      <c r="B177" s="33" t="s">
        <v>34</v>
      </c>
      <c r="C177" s="34">
        <v>0.06</v>
      </c>
      <c r="D177" s="34">
        <v>0.06</v>
      </c>
      <c r="E177" s="34">
        <v>0.06</v>
      </c>
      <c r="F177" s="34">
        <v>0.06</v>
      </c>
      <c r="G177" s="34">
        <v>0.06</v>
      </c>
      <c r="H177" s="34">
        <v>0.06</v>
      </c>
      <c r="I177" s="34">
        <v>0.06</v>
      </c>
      <c r="J177" s="34">
        <v>0.06</v>
      </c>
      <c r="K177" s="34">
        <v>0.06</v>
      </c>
      <c r="L177" s="34">
        <v>0.06</v>
      </c>
      <c r="M177" s="34">
        <v>0.06</v>
      </c>
      <c r="N177" s="34">
        <v>0.06</v>
      </c>
      <c r="O177" s="34">
        <v>0.06</v>
      </c>
      <c r="P177" s="34">
        <v>0.06</v>
      </c>
      <c r="Q177" s="34">
        <v>0.06</v>
      </c>
      <c r="R177" s="34">
        <v>0.06</v>
      </c>
    </row>
    <row r="178" spans="2:18">
      <c r="B178" s="33" t="s">
        <v>43</v>
      </c>
      <c r="C178" s="34">
        <v>0.06</v>
      </c>
      <c r="D178" s="34">
        <v>0.06</v>
      </c>
      <c r="E178" s="34">
        <v>0.06</v>
      </c>
      <c r="F178" s="34">
        <v>0.06</v>
      </c>
      <c r="G178" s="34">
        <v>0.06</v>
      </c>
      <c r="H178" s="34">
        <v>0.06</v>
      </c>
      <c r="I178" s="34">
        <v>0.06</v>
      </c>
      <c r="J178" s="34">
        <v>0.06</v>
      </c>
      <c r="K178" s="34">
        <v>0.06</v>
      </c>
      <c r="L178" s="34">
        <v>0.06</v>
      </c>
      <c r="M178" s="34">
        <v>0.06</v>
      </c>
      <c r="N178" s="34">
        <v>0.06</v>
      </c>
      <c r="O178" s="34">
        <v>0.06</v>
      </c>
      <c r="P178" s="34">
        <v>0.06</v>
      </c>
      <c r="Q178" s="34">
        <v>0.06</v>
      </c>
      <c r="R178" s="34">
        <v>0.06</v>
      </c>
    </row>
    <row r="179" spans="2:18">
      <c r="B179" s="33" t="s">
        <v>95</v>
      </c>
      <c r="C179" s="34">
        <v>0.06</v>
      </c>
      <c r="D179" s="34">
        <v>0.06</v>
      </c>
      <c r="E179" s="34">
        <v>0.06</v>
      </c>
      <c r="F179" s="34">
        <v>0.06</v>
      </c>
      <c r="G179" s="34">
        <v>0.06</v>
      </c>
      <c r="H179" s="34">
        <v>0.06</v>
      </c>
      <c r="I179" s="34">
        <v>0.06</v>
      </c>
      <c r="J179" s="34">
        <v>0.06</v>
      </c>
      <c r="K179" s="34">
        <v>0.06</v>
      </c>
      <c r="L179" s="34">
        <v>0.06</v>
      </c>
      <c r="M179" s="34">
        <v>0.06</v>
      </c>
      <c r="N179" s="34">
        <v>0.06</v>
      </c>
      <c r="O179" s="34">
        <v>0.06</v>
      </c>
      <c r="P179" s="34">
        <v>0.06</v>
      </c>
      <c r="Q179" s="34">
        <v>0.06</v>
      </c>
      <c r="R179" s="34">
        <v>0.06</v>
      </c>
    </row>
    <row r="180" spans="2:18">
      <c r="B180" s="33" t="s">
        <v>98</v>
      </c>
      <c r="C180" s="34">
        <v>0.06</v>
      </c>
      <c r="D180" s="34">
        <v>0.06</v>
      </c>
      <c r="E180" s="34">
        <v>0.06</v>
      </c>
      <c r="F180" s="34">
        <v>0.06</v>
      </c>
      <c r="G180" s="34">
        <v>0.06</v>
      </c>
      <c r="H180" s="34">
        <v>0.06</v>
      </c>
      <c r="I180" s="34">
        <v>0.06</v>
      </c>
      <c r="J180" s="34">
        <v>0.06</v>
      </c>
      <c r="K180" s="34">
        <v>0.06</v>
      </c>
      <c r="L180" s="34">
        <v>0.06</v>
      </c>
      <c r="M180" s="34">
        <v>0.06</v>
      </c>
      <c r="N180" s="34">
        <v>0.06</v>
      </c>
      <c r="O180" s="34">
        <v>0.06</v>
      </c>
      <c r="P180" s="34">
        <v>0.06</v>
      </c>
      <c r="Q180" s="34">
        <v>0.06</v>
      </c>
      <c r="R180" s="34">
        <v>0.06</v>
      </c>
    </row>
    <row r="181" spans="2:18">
      <c r="B181" s="33" t="s">
        <v>99</v>
      </c>
      <c r="C181" s="34">
        <v>0.06</v>
      </c>
      <c r="D181" s="34">
        <v>0.06</v>
      </c>
      <c r="E181" s="34">
        <v>0.06</v>
      </c>
      <c r="F181" s="34">
        <v>0.06</v>
      </c>
      <c r="G181" s="34">
        <v>0.06</v>
      </c>
      <c r="H181" s="34">
        <v>0.06</v>
      </c>
      <c r="I181" s="34">
        <v>0.06</v>
      </c>
      <c r="J181" s="34">
        <v>0.06</v>
      </c>
      <c r="K181" s="34">
        <v>0.06</v>
      </c>
      <c r="L181" s="34">
        <v>0.06</v>
      </c>
      <c r="M181" s="34">
        <v>0.06</v>
      </c>
      <c r="N181" s="34">
        <v>0.06</v>
      </c>
      <c r="O181" s="34">
        <v>0.06</v>
      </c>
      <c r="P181" s="34">
        <v>0.06</v>
      </c>
      <c r="Q181" s="34">
        <v>0.06</v>
      </c>
      <c r="R181" s="34">
        <v>0.06</v>
      </c>
    </row>
    <row r="182" spans="2:18">
      <c r="B182" s="33" t="s">
        <v>97</v>
      </c>
      <c r="C182" s="34">
        <v>0.06</v>
      </c>
      <c r="D182" s="34">
        <v>0.06</v>
      </c>
      <c r="E182" s="34">
        <v>0.06</v>
      </c>
      <c r="F182" s="34">
        <v>0.06</v>
      </c>
      <c r="G182" s="34">
        <v>0.06</v>
      </c>
      <c r="H182" s="34">
        <v>0.06</v>
      </c>
      <c r="I182" s="34">
        <v>0.06</v>
      </c>
      <c r="J182" s="34">
        <v>0.06</v>
      </c>
      <c r="K182" s="34">
        <v>0.06</v>
      </c>
      <c r="L182" s="34">
        <v>0.06</v>
      </c>
      <c r="M182" s="34">
        <v>0.06</v>
      </c>
      <c r="N182" s="34">
        <v>0.06</v>
      </c>
      <c r="O182" s="34">
        <v>0.06</v>
      </c>
      <c r="P182" s="34">
        <v>0.06</v>
      </c>
      <c r="Q182" s="34">
        <v>0.06</v>
      </c>
      <c r="R182" s="34">
        <v>0.06</v>
      </c>
    </row>
    <row r="183" spans="2:18">
      <c r="B183" s="33" t="s">
        <v>52</v>
      </c>
      <c r="C183" s="34">
        <v>0.06</v>
      </c>
      <c r="D183" s="34">
        <v>0.06</v>
      </c>
      <c r="E183" s="34">
        <v>0.06</v>
      </c>
      <c r="F183" s="34">
        <v>0.06</v>
      </c>
      <c r="G183" s="34">
        <v>0.06</v>
      </c>
      <c r="H183" s="34">
        <v>0.06</v>
      </c>
      <c r="I183" s="34">
        <v>0.06</v>
      </c>
      <c r="J183" s="34">
        <v>0.06</v>
      </c>
      <c r="K183" s="34">
        <v>0.06</v>
      </c>
      <c r="L183" s="34">
        <v>0.06</v>
      </c>
      <c r="M183" s="34">
        <v>0.06</v>
      </c>
      <c r="N183" s="34">
        <v>0.06</v>
      </c>
      <c r="O183" s="34">
        <v>0.06</v>
      </c>
      <c r="P183" s="34">
        <v>0.06</v>
      </c>
      <c r="Q183" s="34">
        <v>0.06</v>
      </c>
      <c r="R183" s="34">
        <v>0.06</v>
      </c>
    </row>
    <row r="184" spans="2:18">
      <c r="B184" s="33" t="s">
        <v>59</v>
      </c>
      <c r="C184" s="34">
        <v>0.06</v>
      </c>
      <c r="D184" s="34">
        <v>0.06</v>
      </c>
      <c r="E184" s="34">
        <v>0.06</v>
      </c>
      <c r="F184" s="34">
        <v>0.06</v>
      </c>
      <c r="G184" s="34">
        <v>0.06</v>
      </c>
      <c r="H184" s="34">
        <v>0.06</v>
      </c>
      <c r="I184" s="34">
        <v>0.06</v>
      </c>
      <c r="J184" s="34">
        <v>0.06</v>
      </c>
      <c r="K184" s="34">
        <v>0.06</v>
      </c>
      <c r="L184" s="34">
        <v>0.06</v>
      </c>
      <c r="M184" s="34">
        <v>0.06</v>
      </c>
      <c r="N184" s="34">
        <v>0.06</v>
      </c>
      <c r="O184" s="34">
        <v>0.06</v>
      </c>
      <c r="P184" s="34">
        <v>0.06</v>
      </c>
      <c r="Q184" s="34">
        <v>0.06</v>
      </c>
      <c r="R184" s="34">
        <v>0.06</v>
      </c>
    </row>
    <row r="185" spans="2:18">
      <c r="B185" s="33" t="s">
        <v>84</v>
      </c>
      <c r="C185" s="34">
        <v>0.06</v>
      </c>
      <c r="D185" s="34">
        <v>0.06</v>
      </c>
      <c r="E185" s="34">
        <v>0.06</v>
      </c>
      <c r="F185" s="34">
        <v>0.06</v>
      </c>
      <c r="G185" s="34">
        <v>0.06</v>
      </c>
      <c r="H185" s="34">
        <v>0.06</v>
      </c>
      <c r="I185" s="34">
        <v>0.06</v>
      </c>
      <c r="J185" s="34">
        <v>0.06</v>
      </c>
      <c r="K185" s="34">
        <v>0.06</v>
      </c>
      <c r="L185" s="34">
        <v>0.06</v>
      </c>
      <c r="M185" s="34">
        <v>0.06</v>
      </c>
      <c r="N185" s="34">
        <v>0.06</v>
      </c>
      <c r="O185" s="34">
        <v>0.06</v>
      </c>
      <c r="P185" s="34">
        <v>0.06</v>
      </c>
      <c r="Q185" s="34">
        <v>0.06</v>
      </c>
      <c r="R185" s="34">
        <v>0.06</v>
      </c>
    </row>
    <row r="186" spans="2:18">
      <c r="B186" s="33" t="s">
        <v>70</v>
      </c>
      <c r="C186" s="34">
        <v>0.06</v>
      </c>
      <c r="D186" s="34">
        <v>0.06</v>
      </c>
      <c r="E186" s="34">
        <v>0.06</v>
      </c>
      <c r="F186" s="34">
        <v>0.06</v>
      </c>
      <c r="G186" s="34">
        <v>0.06</v>
      </c>
      <c r="H186" s="34">
        <v>0.06</v>
      </c>
      <c r="I186" s="34">
        <v>0.06</v>
      </c>
      <c r="J186" s="34">
        <v>0.06</v>
      </c>
      <c r="K186" s="34">
        <v>0.06</v>
      </c>
      <c r="L186" s="34">
        <v>0.06</v>
      </c>
      <c r="M186" s="34">
        <v>0.06</v>
      </c>
      <c r="N186" s="34">
        <v>0.06</v>
      </c>
      <c r="O186" s="34">
        <v>0.06</v>
      </c>
      <c r="P186" s="34">
        <v>0.06</v>
      </c>
      <c r="Q186" s="34">
        <v>0.06</v>
      </c>
      <c r="R186" s="34">
        <v>0.06</v>
      </c>
    </row>
    <row r="187" spans="2:18">
      <c r="B187" s="33" t="s">
        <v>94</v>
      </c>
      <c r="C187" s="34">
        <v>0.06</v>
      </c>
      <c r="D187" s="34">
        <v>0.06</v>
      </c>
      <c r="E187" s="34">
        <v>0.06</v>
      </c>
      <c r="F187" s="34">
        <v>0.06</v>
      </c>
      <c r="G187" s="34">
        <v>0.06</v>
      </c>
      <c r="H187" s="34">
        <v>0.06</v>
      </c>
      <c r="I187" s="34">
        <v>0.06</v>
      </c>
      <c r="J187" s="34">
        <v>0.06</v>
      </c>
      <c r="K187" s="34">
        <v>0.06</v>
      </c>
      <c r="L187" s="34">
        <v>0.06</v>
      </c>
      <c r="M187" s="34">
        <v>0.06</v>
      </c>
      <c r="N187" s="34">
        <v>0.06</v>
      </c>
      <c r="O187" s="34">
        <v>0.06</v>
      </c>
      <c r="P187" s="34">
        <v>0.06</v>
      </c>
      <c r="Q187" s="34">
        <v>0.06</v>
      </c>
      <c r="R187" s="34">
        <v>0.06</v>
      </c>
    </row>
    <row r="188" spans="2:18">
      <c r="B188" s="33" t="s">
        <v>96</v>
      </c>
      <c r="C188" s="34">
        <v>0.06</v>
      </c>
      <c r="D188" s="34">
        <v>0.06</v>
      </c>
      <c r="E188" s="34">
        <v>0.06</v>
      </c>
      <c r="F188" s="34">
        <v>0.06</v>
      </c>
      <c r="G188" s="34">
        <v>0.06</v>
      </c>
      <c r="H188" s="34">
        <v>0.06</v>
      </c>
      <c r="I188" s="34">
        <v>0.06</v>
      </c>
      <c r="J188" s="34">
        <v>0.06</v>
      </c>
      <c r="K188" s="34">
        <v>0.06</v>
      </c>
      <c r="L188" s="34">
        <v>0.06</v>
      </c>
      <c r="M188" s="34">
        <v>0.06</v>
      </c>
      <c r="N188" s="34">
        <v>0.06</v>
      </c>
      <c r="O188" s="34">
        <v>0.06</v>
      </c>
      <c r="P188" s="34">
        <v>0.06</v>
      </c>
      <c r="Q188" s="34">
        <v>0.06</v>
      </c>
      <c r="R188" s="34">
        <v>0.06</v>
      </c>
    </row>
    <row r="189" spans="2:18">
      <c r="B189" s="33" t="s">
        <v>66</v>
      </c>
      <c r="C189" s="34">
        <v>0.06</v>
      </c>
      <c r="D189" s="34">
        <v>0.06</v>
      </c>
      <c r="E189" s="34">
        <v>0.06</v>
      </c>
      <c r="F189" s="34">
        <v>0.06</v>
      </c>
      <c r="G189" s="34">
        <v>0.06</v>
      </c>
      <c r="H189" s="34">
        <v>0.06</v>
      </c>
      <c r="I189" s="34">
        <v>0.06</v>
      </c>
      <c r="J189" s="34">
        <v>0.06</v>
      </c>
      <c r="K189" s="34">
        <v>0.06</v>
      </c>
      <c r="L189" s="34">
        <v>0.06</v>
      </c>
      <c r="M189" s="34">
        <v>0.06</v>
      </c>
      <c r="N189" s="34">
        <v>0.06</v>
      </c>
      <c r="O189" s="34">
        <v>0.06</v>
      </c>
      <c r="P189" s="34">
        <v>0.06</v>
      </c>
      <c r="Q189" s="34">
        <v>0.06</v>
      </c>
      <c r="R189" s="34">
        <v>0.06</v>
      </c>
    </row>
    <row r="190" spans="2:18">
      <c r="B190" s="33" t="s">
        <v>100</v>
      </c>
      <c r="C190" s="34">
        <v>0.06</v>
      </c>
      <c r="D190" s="34">
        <v>0.06</v>
      </c>
      <c r="E190" s="34">
        <v>0.06</v>
      </c>
      <c r="F190" s="34">
        <v>0.06</v>
      </c>
      <c r="G190" s="34">
        <v>0.06</v>
      </c>
      <c r="H190" s="34">
        <v>0.06</v>
      </c>
      <c r="I190" s="34">
        <v>0.06</v>
      </c>
      <c r="J190" s="34">
        <v>0.06</v>
      </c>
      <c r="K190" s="34">
        <v>0.06</v>
      </c>
      <c r="L190" s="34">
        <v>0.06</v>
      </c>
      <c r="M190" s="34">
        <v>0.06</v>
      </c>
      <c r="N190" s="34">
        <v>0.06</v>
      </c>
      <c r="O190" s="34">
        <v>0.06</v>
      </c>
      <c r="P190" s="34">
        <v>0.06</v>
      </c>
      <c r="Q190" s="34">
        <v>0.06</v>
      </c>
      <c r="R190" s="34">
        <v>0.06</v>
      </c>
    </row>
    <row r="191" spans="2:18">
      <c r="B191" s="33" t="s">
        <v>87</v>
      </c>
      <c r="C191" s="34">
        <v>0.06</v>
      </c>
      <c r="D191" s="34">
        <v>0.06</v>
      </c>
      <c r="E191" s="34">
        <v>0.06</v>
      </c>
      <c r="F191" s="34">
        <v>0.06</v>
      </c>
      <c r="G191" s="34">
        <v>0.06</v>
      </c>
      <c r="H191" s="34">
        <v>0.06</v>
      </c>
      <c r="I191" s="34">
        <v>0.06</v>
      </c>
      <c r="J191" s="34">
        <v>0.06</v>
      </c>
      <c r="K191" s="34">
        <v>0.06</v>
      </c>
      <c r="L191" s="34">
        <v>0.06</v>
      </c>
      <c r="M191" s="34">
        <v>0.06</v>
      </c>
      <c r="N191" s="34">
        <v>0.06</v>
      </c>
      <c r="O191" s="34">
        <v>0.06</v>
      </c>
      <c r="P191" s="34">
        <v>0.06</v>
      </c>
      <c r="Q191" s="34">
        <v>0.06</v>
      </c>
      <c r="R191" s="34">
        <v>0.06</v>
      </c>
    </row>
    <row r="192" spans="2:18">
      <c r="B192" s="35" t="s">
        <v>88</v>
      </c>
      <c r="C192" s="34">
        <v>0.06</v>
      </c>
      <c r="D192" s="34">
        <v>0.06</v>
      </c>
      <c r="E192" s="34">
        <v>0.06</v>
      </c>
      <c r="F192" s="34">
        <v>0.06</v>
      </c>
      <c r="G192" s="34">
        <v>0.06</v>
      </c>
      <c r="H192" s="34">
        <v>0.06</v>
      </c>
      <c r="I192" s="34">
        <v>0.06</v>
      </c>
      <c r="J192" s="34">
        <v>0.06</v>
      </c>
      <c r="K192" s="34">
        <v>0.06</v>
      </c>
      <c r="L192" s="34">
        <v>0.06</v>
      </c>
      <c r="M192" s="34">
        <v>0.06</v>
      </c>
      <c r="N192" s="34">
        <v>0.06</v>
      </c>
      <c r="O192" s="34">
        <v>0.06</v>
      </c>
      <c r="P192" s="34">
        <v>0.06</v>
      </c>
      <c r="Q192" s="34">
        <v>0.06</v>
      </c>
      <c r="R192" s="34">
        <v>0.06</v>
      </c>
    </row>
    <row r="193" spans="2:18">
      <c r="B193" s="35" t="s">
        <v>89</v>
      </c>
      <c r="C193" s="34">
        <v>0.06</v>
      </c>
      <c r="D193" s="34">
        <v>0.06</v>
      </c>
      <c r="E193" s="34">
        <v>0.06</v>
      </c>
      <c r="F193" s="34">
        <v>0.06</v>
      </c>
      <c r="G193" s="34">
        <v>0.06</v>
      </c>
      <c r="H193" s="34">
        <v>0.06</v>
      </c>
      <c r="I193" s="34">
        <v>0.06</v>
      </c>
      <c r="J193" s="34">
        <v>0.06</v>
      </c>
      <c r="K193" s="34">
        <v>0.06</v>
      </c>
      <c r="L193" s="34">
        <v>0.06</v>
      </c>
      <c r="M193" s="34">
        <v>0.06</v>
      </c>
      <c r="N193" s="34">
        <v>0.06</v>
      </c>
      <c r="O193" s="34">
        <v>0.06</v>
      </c>
      <c r="P193" s="34">
        <v>0.06</v>
      </c>
      <c r="Q193" s="34">
        <v>0.06</v>
      </c>
      <c r="R193" s="34">
        <v>0.06</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R59"/>
  <sheetViews>
    <sheetView topLeftCell="A25" workbookViewId="0">
      <selection activeCell="J44" sqref="J44"/>
    </sheetView>
  </sheetViews>
  <sheetFormatPr defaultRowHeight="15"/>
  <cols>
    <col min="1" max="1" width="8.5703125" customWidth="1"/>
    <col min="2" max="2" width="10.28515625" customWidth="1"/>
  </cols>
  <sheetData>
    <row r="1" spans="1:18">
      <c r="A1" t="s">
        <v>124</v>
      </c>
    </row>
    <row r="2" spans="1:18">
      <c r="B2" t="s">
        <v>108</v>
      </c>
      <c r="C2" t="s">
        <v>109</v>
      </c>
      <c r="D2" t="s">
        <v>110</v>
      </c>
      <c r="E2" t="s">
        <v>111</v>
      </c>
      <c r="F2" t="s">
        <v>112</v>
      </c>
      <c r="G2" t="s">
        <v>113</v>
      </c>
      <c r="H2" t="s">
        <v>114</v>
      </c>
      <c r="I2" t="s">
        <v>115</v>
      </c>
      <c r="J2" t="s">
        <v>116</v>
      </c>
      <c r="K2" t="s">
        <v>117</v>
      </c>
      <c r="L2" t="s">
        <v>118</v>
      </c>
      <c r="M2" t="s">
        <v>119</v>
      </c>
      <c r="N2" t="s">
        <v>120</v>
      </c>
      <c r="O2" t="s">
        <v>121</v>
      </c>
      <c r="P2" t="s">
        <v>122</v>
      </c>
    </row>
    <row r="3" spans="1:18">
      <c r="A3" t="s">
        <v>102</v>
      </c>
      <c r="B3">
        <v>13.161757</v>
      </c>
      <c r="C3">
        <v>10.219969000000001</v>
      </c>
      <c r="D3">
        <v>2.4200699999999999</v>
      </c>
      <c r="E3">
        <v>3.9051879999999999</v>
      </c>
      <c r="F3">
        <v>0.17575499999999999</v>
      </c>
      <c r="G3">
        <v>6.5183679999999997</v>
      </c>
      <c r="H3">
        <v>0.3498933098037893</v>
      </c>
      <c r="I3">
        <v>1.3015146901962107</v>
      </c>
      <c r="J3">
        <v>4.6511469999999999</v>
      </c>
      <c r="K3">
        <v>14.215283095745191</v>
      </c>
      <c r="L3">
        <v>10.032787916056273</v>
      </c>
      <c r="M3">
        <v>31.837770812224022</v>
      </c>
      <c r="N3">
        <v>0</v>
      </c>
      <c r="O3">
        <v>3.7471011852289209</v>
      </c>
      <c r="P3">
        <v>29.470829301402844</v>
      </c>
    </row>
    <row r="5" spans="1:18">
      <c r="A5" t="s">
        <v>125</v>
      </c>
    </row>
    <row r="6" spans="1:18">
      <c r="A6" t="s">
        <v>126</v>
      </c>
      <c r="B6">
        <v>0.78613941666666665</v>
      </c>
    </row>
    <row r="9" spans="1:18">
      <c r="A9" t="s">
        <v>127</v>
      </c>
    </row>
    <row r="10" spans="1:18">
      <c r="B10" t="s">
        <v>108</v>
      </c>
      <c r="C10" t="s">
        <v>109</v>
      </c>
      <c r="D10" t="s">
        <v>110</v>
      </c>
      <c r="E10" t="s">
        <v>111</v>
      </c>
      <c r="F10" t="s">
        <v>112</v>
      </c>
      <c r="G10" t="s">
        <v>113</v>
      </c>
      <c r="H10" t="s">
        <v>114</v>
      </c>
      <c r="I10" t="s">
        <v>115</v>
      </c>
      <c r="J10" t="s">
        <v>116</v>
      </c>
      <c r="K10" t="s">
        <v>117</v>
      </c>
      <c r="L10" t="s">
        <v>118</v>
      </c>
      <c r="M10" t="s">
        <v>119</v>
      </c>
      <c r="N10" t="s">
        <v>120</v>
      </c>
      <c r="O10" t="s">
        <v>121</v>
      </c>
      <c r="P10" t="s">
        <v>122</v>
      </c>
      <c r="R10" t="s">
        <v>129</v>
      </c>
    </row>
    <row r="11" spans="1:18">
      <c r="A11" t="s">
        <v>128</v>
      </c>
      <c r="B11">
        <f>$B$6*B3/SUM($B$3:$P$3)</f>
        <v>7.8381767090015195E-2</v>
      </c>
      <c r="C11">
        <f t="shared" ref="C11:P11" si="0">$B$6*C3/SUM($B$3:$P$3)</f>
        <v>6.0862636335344562E-2</v>
      </c>
      <c r="D11">
        <f t="shared" si="0"/>
        <v>1.4412161163705809E-2</v>
      </c>
      <c r="E11">
        <f t="shared" si="0"/>
        <v>2.3256434248005206E-2</v>
      </c>
      <c r="F11">
        <f t="shared" si="0"/>
        <v>1.0466678175949928E-3</v>
      </c>
      <c r="G11">
        <f t="shared" si="0"/>
        <v>3.8818616874860115E-2</v>
      </c>
      <c r="H11">
        <f t="shared" si="0"/>
        <v>2.0837078146477817E-3</v>
      </c>
      <c r="I11">
        <f t="shared" si="0"/>
        <v>7.7508664923074243E-3</v>
      </c>
      <c r="J11">
        <f t="shared" si="0"/>
        <v>2.7698818695362854E-2</v>
      </c>
      <c r="K11">
        <f t="shared" si="0"/>
        <v>8.4655795478470672E-2</v>
      </c>
      <c r="L11">
        <f t="shared" si="0"/>
        <v>5.9747923145811135E-2</v>
      </c>
      <c r="M11">
        <f t="shared" si="0"/>
        <v>0.18960240159949976</v>
      </c>
      <c r="N11">
        <f t="shared" si="0"/>
        <v>0</v>
      </c>
      <c r="O11">
        <f t="shared" si="0"/>
        <v>2.2314985177384235E-2</v>
      </c>
      <c r="P11">
        <f t="shared" si="0"/>
        <v>0.17550663473365699</v>
      </c>
      <c r="R11">
        <f>B6-SUM(B11:P11)</f>
        <v>0</v>
      </c>
    </row>
    <row r="16" spans="1:18">
      <c r="A16" t="s">
        <v>146</v>
      </c>
    </row>
    <row r="17" spans="1:12">
      <c r="B17" s="30">
        <v>36121296</v>
      </c>
    </row>
    <row r="19" spans="1:12">
      <c r="A19" t="s">
        <v>147</v>
      </c>
    </row>
    <row r="20" spans="1:12">
      <c r="B20">
        <v>2.87</v>
      </c>
    </row>
    <row r="22" spans="1:12">
      <c r="A22" t="s">
        <v>148</v>
      </c>
    </row>
    <row r="23" spans="1:12">
      <c r="B23" s="32">
        <f>B17/B20</f>
        <v>12585817.421602787</v>
      </c>
    </row>
    <row r="24" spans="1:12">
      <c r="A24" t="s">
        <v>168</v>
      </c>
      <c r="B24" s="32"/>
    </row>
    <row r="25" spans="1:12">
      <c r="B25" s="32">
        <f>B23*SUM(C30:C36)/SUM(B30:B36)</f>
        <v>10555176.174615113</v>
      </c>
    </row>
    <row r="26" spans="1:12">
      <c r="B26" s="32"/>
    </row>
    <row r="28" spans="1:12">
      <c r="A28" t="s">
        <v>175</v>
      </c>
    </row>
    <row r="29" spans="1:12">
      <c r="A29" t="s">
        <v>149</v>
      </c>
      <c r="B29" t="s">
        <v>136</v>
      </c>
      <c r="C29" t="s">
        <v>137</v>
      </c>
      <c r="D29" t="s">
        <v>176</v>
      </c>
      <c r="G29" t="s">
        <v>177</v>
      </c>
    </row>
    <row r="30" spans="1:12">
      <c r="A30">
        <v>1</v>
      </c>
      <c r="B30" s="32">
        <v>687</v>
      </c>
      <c r="C30">
        <v>511</v>
      </c>
      <c r="D30" s="60">
        <f t="shared" ref="D30:D35" si="1">C30/B30</f>
        <v>0.74381368267831149</v>
      </c>
      <c r="G30">
        <f>'MSC0506'!F132/'Supporting data'!D30</f>
        <v>2.852027135238647</v>
      </c>
    </row>
    <row r="31" spans="1:12">
      <c r="A31">
        <v>2</v>
      </c>
      <c r="B31" s="32">
        <v>566</v>
      </c>
      <c r="C31">
        <v>500</v>
      </c>
      <c r="D31" s="60">
        <f t="shared" si="1"/>
        <v>0.88339222614840984</v>
      </c>
      <c r="G31">
        <f>'MSC0506'!F133/'Supporting data'!D31</f>
        <v>3.1642278194126079</v>
      </c>
    </row>
    <row r="32" spans="1:12">
      <c r="A32">
        <v>4</v>
      </c>
      <c r="B32" s="32">
        <v>281</v>
      </c>
      <c r="C32">
        <v>246</v>
      </c>
      <c r="D32" s="60">
        <f t="shared" si="1"/>
        <v>0.8754448398576512</v>
      </c>
      <c r="G32">
        <f>'MSC0506'!F134/'Supporting data'!D32</f>
        <v>2.2216065347600997</v>
      </c>
      <c r="L32" s="32"/>
    </row>
    <row r="33" spans="1:13">
      <c r="A33">
        <v>6</v>
      </c>
      <c r="B33" s="32">
        <v>139</v>
      </c>
      <c r="C33">
        <v>131</v>
      </c>
      <c r="D33" s="60">
        <f t="shared" si="1"/>
        <v>0.94244604316546765</v>
      </c>
      <c r="G33">
        <f>'MSC0506'!F135/'Supporting data'!D33</f>
        <v>1.2383569264442573</v>
      </c>
      <c r="L33" s="32"/>
    </row>
    <row r="34" spans="1:13">
      <c r="A34">
        <v>8</v>
      </c>
      <c r="B34" s="32">
        <v>62</v>
      </c>
      <c r="C34">
        <v>57</v>
      </c>
      <c r="D34" s="60">
        <f t="shared" si="1"/>
        <v>0.91935483870967738</v>
      </c>
      <c r="G34">
        <f>'MSC0506'!F136/'Supporting data'!D34</f>
        <v>0.87401585543093063</v>
      </c>
      <c r="L34" s="32"/>
    </row>
    <row r="35" spans="1:13">
      <c r="A35">
        <v>9</v>
      </c>
      <c r="B35" s="32">
        <v>71</v>
      </c>
      <c r="C35">
        <v>68</v>
      </c>
      <c r="D35" s="60">
        <f t="shared" si="1"/>
        <v>0.95774647887323938</v>
      </c>
      <c r="G35">
        <f>'MSC0506'!F137/'Supporting data'!D35</f>
        <v>1.3918168270522746</v>
      </c>
      <c r="L35" s="32"/>
    </row>
    <row r="36" spans="1:13">
      <c r="A36">
        <v>10</v>
      </c>
      <c r="B36" s="59">
        <v>10</v>
      </c>
      <c r="C36" s="60">
        <v>10</v>
      </c>
      <c r="D36" s="60">
        <f>C36/B36</f>
        <v>1</v>
      </c>
      <c r="G36">
        <f>'MSC0506'!F138/'Supporting data'!D36</f>
        <v>0.39002817707419657</v>
      </c>
      <c r="L36" s="32"/>
    </row>
    <row r="37" spans="1:13">
      <c r="M37" s="32"/>
    </row>
    <row r="38" spans="1:13">
      <c r="M38" s="32"/>
    </row>
    <row r="39" spans="1:13">
      <c r="A39" t="s">
        <v>170</v>
      </c>
    </row>
    <row r="40" spans="1:13">
      <c r="B40" t="s">
        <v>102</v>
      </c>
      <c r="C40" t="s">
        <v>103</v>
      </c>
      <c r="D40" t="s">
        <v>169</v>
      </c>
      <c r="E40" t="s">
        <v>108</v>
      </c>
      <c r="F40" t="s">
        <v>120</v>
      </c>
    </row>
    <row r="41" spans="1:13">
      <c r="A41" t="s">
        <v>7</v>
      </c>
      <c r="B41">
        <v>20.221921720191528</v>
      </c>
      <c r="C41">
        <v>24.603949777091497</v>
      </c>
      <c r="D41">
        <v>1.5706269558514201</v>
      </c>
      <c r="E41">
        <v>28.359705320683958</v>
      </c>
      <c r="F41">
        <v>5.8783956536327624</v>
      </c>
    </row>
    <row r="42" spans="1:13">
      <c r="A42" t="s">
        <v>8</v>
      </c>
      <c r="B42">
        <v>83.290926166010621</v>
      </c>
      <c r="C42">
        <v>73.217215917611952</v>
      </c>
      <c r="D42">
        <v>2.9883052549787696</v>
      </c>
      <c r="E42">
        <v>37.397116860102251</v>
      </c>
      <c r="F42">
        <v>4.5968821292548103</v>
      </c>
    </row>
    <row r="43" spans="1:13">
      <c r="A43" t="s">
        <v>9</v>
      </c>
      <c r="B43">
        <v>112.20092608621441</v>
      </c>
      <c r="C43">
        <v>57.138116596417611</v>
      </c>
      <c r="D43">
        <v>2.9211535355954035</v>
      </c>
      <c r="E43">
        <v>30.50187796157007</v>
      </c>
      <c r="F43">
        <v>2.2437955924093749</v>
      </c>
    </row>
    <row r="44" spans="1:13">
      <c r="A44" t="s">
        <v>10</v>
      </c>
      <c r="B44">
        <v>100.11214838335758</v>
      </c>
      <c r="C44">
        <v>62.318968914824055</v>
      </c>
      <c r="D44">
        <v>0.18935018849405627</v>
      </c>
      <c r="E44">
        <v>11.490057670981466</v>
      </c>
      <c r="F44">
        <v>0.2650458851758894</v>
      </c>
    </row>
    <row r="45" spans="1:13">
      <c r="A45" t="s">
        <v>11</v>
      </c>
      <c r="B45">
        <v>91.989780894541155</v>
      </c>
      <c r="C45">
        <v>70.971182230042984</v>
      </c>
      <c r="D45">
        <v>4.1749015836316135E-2</v>
      </c>
      <c r="E45">
        <v>4.8806881472092245</v>
      </c>
      <c r="F45">
        <v>0.1716963910258906</v>
      </c>
    </row>
    <row r="46" spans="1:13">
      <c r="A46" t="s">
        <v>12</v>
      </c>
      <c r="B46">
        <v>232.1169182812252</v>
      </c>
      <c r="C46">
        <v>136.41625629058993</v>
      </c>
      <c r="D46">
        <v>0.97457454924403619</v>
      </c>
      <c r="E46">
        <v>7.8318663264675843</v>
      </c>
      <c r="F46">
        <v>0.17860234850127316</v>
      </c>
    </row>
    <row r="47" spans="1:13">
      <c r="A47" t="s">
        <v>13</v>
      </c>
      <c r="B47">
        <v>180.65425078364794</v>
      </c>
      <c r="C47">
        <v>8.5387604582333498</v>
      </c>
      <c r="D47">
        <v>0</v>
      </c>
      <c r="E47">
        <v>1.432187712985443</v>
      </c>
      <c r="F47">
        <v>0</v>
      </c>
    </row>
    <row r="50" spans="1:5">
      <c r="A50" t="s">
        <v>171</v>
      </c>
    </row>
    <row r="51" spans="1:5">
      <c r="A51" s="7"/>
      <c r="B51" s="7" t="s">
        <v>172</v>
      </c>
      <c r="C51" s="7"/>
      <c r="D51" s="7"/>
    </row>
    <row r="52" spans="1:5">
      <c r="A52" s="7" t="s">
        <v>7</v>
      </c>
      <c r="B52" s="7">
        <v>2831382</v>
      </c>
      <c r="C52" s="7"/>
      <c r="D52" s="7"/>
    </row>
    <row r="53" spans="1:5">
      <c r="A53" s="7" t="s">
        <v>8</v>
      </c>
      <c r="B53" s="7">
        <v>3730800</v>
      </c>
      <c r="C53" s="7"/>
      <c r="D53" s="7"/>
    </row>
    <row r="54" spans="1:5">
      <c r="A54" s="7" t="s">
        <v>9</v>
      </c>
      <c r="B54" s="7">
        <v>2595832</v>
      </c>
      <c r="C54" s="7"/>
      <c r="D54" s="7"/>
    </row>
    <row r="55" spans="1:5">
      <c r="A55" s="7" t="s">
        <v>10</v>
      </c>
      <c r="B55" s="7">
        <v>1557697</v>
      </c>
      <c r="C55" s="7"/>
      <c r="D55" s="7"/>
    </row>
    <row r="56" spans="1:5">
      <c r="A56" s="7" t="s">
        <v>11</v>
      </c>
      <c r="B56" s="7">
        <v>1072465</v>
      </c>
      <c r="C56" s="7"/>
      <c r="D56" s="7"/>
    </row>
    <row r="57" spans="1:5">
      <c r="A57" s="7" t="s">
        <v>173</v>
      </c>
      <c r="B57" s="7">
        <v>1779153</v>
      </c>
      <c r="C57" s="7"/>
      <c r="D57" s="7"/>
    </row>
    <row r="58" spans="1:5">
      <c r="A58" s="7" t="s">
        <v>174</v>
      </c>
      <c r="B58" s="7">
        <v>520567</v>
      </c>
      <c r="C58" s="7"/>
      <c r="D58" s="7"/>
    </row>
    <row r="59" spans="1:5">
      <c r="A59" s="7"/>
      <c r="B59" s="7"/>
      <c r="C59" s="7"/>
      <c r="D59" s="7"/>
      <c r="E59" s="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7:X41"/>
  <sheetViews>
    <sheetView workbookViewId="0">
      <selection activeCell="N9" sqref="N9"/>
    </sheetView>
  </sheetViews>
  <sheetFormatPr defaultRowHeight="15"/>
  <cols>
    <col min="2" max="2" width="9.5703125" customWidth="1"/>
    <col min="3" max="3" width="10.140625" customWidth="1"/>
    <col min="4" max="4" width="10" customWidth="1"/>
  </cols>
  <sheetData>
    <row r="7" spans="1:9">
      <c r="B7" s="36" t="s">
        <v>7</v>
      </c>
      <c r="C7" s="37"/>
      <c r="D7" s="37" t="s">
        <v>8</v>
      </c>
      <c r="E7" s="37" t="s">
        <v>9</v>
      </c>
      <c r="F7" s="37" t="s">
        <v>10</v>
      </c>
      <c r="G7" s="37" t="s">
        <v>11</v>
      </c>
      <c r="H7" s="37" t="s">
        <v>12</v>
      </c>
      <c r="I7" s="38" t="s">
        <v>13</v>
      </c>
    </row>
    <row r="8" spans="1:9">
      <c r="A8" s="1" t="s">
        <v>156</v>
      </c>
      <c r="B8" s="11">
        <v>24.075599315747375</v>
      </c>
      <c r="C8" s="17"/>
      <c r="D8" s="17">
        <v>36.496741644352703</v>
      </c>
      <c r="E8" s="17">
        <v>27.996204533881617</v>
      </c>
      <c r="F8" s="17">
        <v>21.306474778565068</v>
      </c>
      <c r="G8" s="17">
        <v>15.535941971680243</v>
      </c>
      <c r="H8" s="17">
        <v>22.765067741925932</v>
      </c>
      <c r="I8" s="18">
        <v>1.5658475931674321</v>
      </c>
    </row>
    <row r="9" spans="1:9">
      <c r="A9" s="2" t="s">
        <v>157</v>
      </c>
      <c r="B9" s="12">
        <v>35.454405357594837</v>
      </c>
      <c r="C9" s="19"/>
      <c r="D9" s="19">
        <v>53.152961154598138</v>
      </c>
      <c r="E9" s="19">
        <v>37.99191223184166</v>
      </c>
      <c r="F9" s="19">
        <v>35.046297240149492</v>
      </c>
      <c r="G9" s="19">
        <v>37.443294139126429</v>
      </c>
      <c r="H9" s="19">
        <v>46.773459302933944</v>
      </c>
      <c r="I9" s="20">
        <v>13.022258276369158</v>
      </c>
    </row>
    <row r="10" spans="1:9">
      <c r="A10" s="2" t="s">
        <v>158</v>
      </c>
      <c r="B10" s="12">
        <v>10.078281669772551</v>
      </c>
      <c r="C10" s="19"/>
      <c r="D10" s="19">
        <v>15.996367183245761</v>
      </c>
      <c r="E10" s="19">
        <v>10.929529561206287</v>
      </c>
      <c r="F10" s="19">
        <v>7.9438708519041556</v>
      </c>
      <c r="G10" s="19">
        <v>5.9192593358762933</v>
      </c>
      <c r="H10" s="19">
        <v>9.9411873217957307</v>
      </c>
      <c r="I10" s="20">
        <v>0.84289588215770062</v>
      </c>
    </row>
    <row r="11" spans="1:9">
      <c r="A11" s="2" t="s">
        <v>159</v>
      </c>
      <c r="B11" s="12">
        <v>8.6356606917386163</v>
      </c>
      <c r="C11" s="19"/>
      <c r="D11" s="19">
        <v>20.815698305891267</v>
      </c>
      <c r="E11" s="19">
        <v>19.793369391147895</v>
      </c>
      <c r="F11" s="19">
        <v>14.944644471183146</v>
      </c>
      <c r="G11" s="19">
        <v>10.990040668062317</v>
      </c>
      <c r="H11" s="19">
        <v>26.366251676677948</v>
      </c>
      <c r="I11" s="20">
        <v>4.4479923778600039</v>
      </c>
    </row>
    <row r="12" spans="1:9">
      <c r="A12" s="2" t="s">
        <v>160</v>
      </c>
      <c r="B12" s="12">
        <v>8.9544454740238812</v>
      </c>
      <c r="C12" s="19"/>
      <c r="D12" s="19">
        <v>25.39490101226064</v>
      </c>
      <c r="E12" s="19">
        <v>32.589648876716936</v>
      </c>
      <c r="F12" s="19">
        <v>43.629360615499905</v>
      </c>
      <c r="G12" s="19">
        <v>24.7646874341577</v>
      </c>
      <c r="H12" s="19">
        <v>61.319417570039022</v>
      </c>
      <c r="I12" s="20">
        <v>3.3818229356217047</v>
      </c>
    </row>
    <row r="13" spans="1:9">
      <c r="A13" s="2" t="s">
        <v>161</v>
      </c>
      <c r="B13" s="12">
        <v>8.2936940286504992</v>
      </c>
      <c r="C13" s="19"/>
      <c r="D13" s="19">
        <v>13.730349630321815</v>
      </c>
      <c r="E13" s="19">
        <v>9.4591346502329863</v>
      </c>
      <c r="F13" s="19">
        <v>7.092859041714469</v>
      </c>
      <c r="G13" s="19">
        <v>4.8343511918459185</v>
      </c>
      <c r="H13" s="19">
        <v>8.0337016476276624</v>
      </c>
      <c r="I13" s="20">
        <v>0.36297743456393827</v>
      </c>
    </row>
    <row r="14" spans="1:9">
      <c r="A14" s="2" t="s">
        <v>162</v>
      </c>
      <c r="B14" s="12">
        <v>6.4212959261314273</v>
      </c>
      <c r="C14" s="19"/>
      <c r="D14" s="19">
        <v>12.130571515198357</v>
      </c>
      <c r="E14" s="19">
        <v>8.5362007352291034</v>
      </c>
      <c r="F14" s="19">
        <v>8.930688916313434</v>
      </c>
      <c r="G14" s="19">
        <v>4.4027620351999204</v>
      </c>
      <c r="H14" s="19">
        <v>6.6063081846964451</v>
      </c>
      <c r="I14" s="20">
        <v>0.3127141346888837</v>
      </c>
    </row>
    <row r="15" spans="1:9">
      <c r="A15" s="3" t="s">
        <v>163</v>
      </c>
      <c r="B15" s="13">
        <v>12.268832708083439</v>
      </c>
      <c r="C15" s="21"/>
      <c r="D15" s="21">
        <v>27.956594183887969</v>
      </c>
      <c r="E15" s="21">
        <v>28.497775468321535</v>
      </c>
      <c r="F15" s="21">
        <v>22.629563463351172</v>
      </c>
      <c r="G15" s="21">
        <v>20.540072760516374</v>
      </c>
      <c r="H15" s="21">
        <v>36.937685480410558</v>
      </c>
      <c r="I15" s="22">
        <v>5.0923804587747954</v>
      </c>
    </row>
    <row r="18" spans="1:24">
      <c r="B18" s="41" t="s">
        <v>7</v>
      </c>
      <c r="C18" s="42"/>
      <c r="D18" s="42" t="s">
        <v>8</v>
      </c>
      <c r="E18" s="42" t="s">
        <v>9</v>
      </c>
      <c r="F18" s="42" t="s">
        <v>10</v>
      </c>
      <c r="G18" s="42" t="s">
        <v>11</v>
      </c>
      <c r="H18" s="42" t="s">
        <v>12</v>
      </c>
      <c r="I18" s="43" t="s">
        <v>13</v>
      </c>
      <c r="K18" t="s">
        <v>164</v>
      </c>
    </row>
    <row r="19" spans="1:24">
      <c r="A19" s="39" t="s">
        <v>156</v>
      </c>
      <c r="B19" s="44">
        <f>B8/SUM($B8:$I8)</f>
        <v>0.16078066940889124</v>
      </c>
      <c r="C19" s="45"/>
      <c r="D19" s="45">
        <f t="shared" ref="D19:I19" si="0">D8/SUM($B8:$I8)</f>
        <v>0.24373102724733672</v>
      </c>
      <c r="E19" s="45">
        <f t="shared" si="0"/>
        <v>0.18696309266625583</v>
      </c>
      <c r="F19" s="45">
        <f t="shared" si="0"/>
        <v>0.14228801670580579</v>
      </c>
      <c r="G19" s="45">
        <f t="shared" si="0"/>
        <v>0.10375148370535579</v>
      </c>
      <c r="H19" s="45">
        <f t="shared" si="0"/>
        <v>0.15202873177456289</v>
      </c>
      <c r="I19" s="46">
        <f t="shared" si="0"/>
        <v>1.0456978491791518E-2</v>
      </c>
      <c r="K19" s="53">
        <f>SUM(B19:I19)</f>
        <v>0.99999999999999989</v>
      </c>
      <c r="U19" t="s">
        <v>149</v>
      </c>
      <c r="V19" t="s">
        <v>150</v>
      </c>
      <c r="W19" t="s">
        <v>151</v>
      </c>
      <c r="X19" t="s">
        <v>167</v>
      </c>
    </row>
    <row r="20" spans="1:24">
      <c r="A20" s="6" t="s">
        <v>157</v>
      </c>
      <c r="B20" s="47">
        <f t="shared" ref="B20:I20" si="1">B9/SUM($B9:$I9)</f>
        <v>0.13695062217578624</v>
      </c>
      <c r="C20" s="48"/>
      <c r="D20" s="48">
        <f t="shared" si="1"/>
        <v>0.20531527823377457</v>
      </c>
      <c r="E20" s="48">
        <f t="shared" si="1"/>
        <v>0.14675231372013461</v>
      </c>
      <c r="F20" s="48">
        <f t="shared" si="1"/>
        <v>0.1353742126990114</v>
      </c>
      <c r="G20" s="48">
        <f t="shared" si="1"/>
        <v>0.14463315283232833</v>
      </c>
      <c r="H20" s="48">
        <f t="shared" si="1"/>
        <v>0.18067301618072232</v>
      </c>
      <c r="I20" s="49">
        <f t="shared" si="1"/>
        <v>5.0301404158242545E-2</v>
      </c>
      <c r="K20" s="53">
        <f t="shared" ref="K20:K26" si="2">SUM(B20:I20)</f>
        <v>1</v>
      </c>
      <c r="U20">
        <v>1</v>
      </c>
      <c r="V20">
        <v>3780</v>
      </c>
      <c r="W20">
        <v>1533</v>
      </c>
      <c r="X20">
        <v>1984</v>
      </c>
    </row>
    <row r="21" spans="1:24">
      <c r="A21" s="6" t="s">
        <v>158</v>
      </c>
      <c r="B21" s="47">
        <f t="shared" ref="B21:I21" si="3">B10/SUM($B10:$I10)</f>
        <v>0.16347208675341707</v>
      </c>
      <c r="C21" s="48"/>
      <c r="D21" s="48">
        <f t="shared" si="3"/>
        <v>0.25946481846821418</v>
      </c>
      <c r="E21" s="48">
        <f t="shared" si="3"/>
        <v>0.17727952672351466</v>
      </c>
      <c r="F21" s="48">
        <f t="shared" si="3"/>
        <v>0.12885144388802586</v>
      </c>
      <c r="G21" s="48">
        <f t="shared" si="3"/>
        <v>9.601177138882061E-2</v>
      </c>
      <c r="H21" s="48">
        <f t="shared" si="3"/>
        <v>0.16124838435253194</v>
      </c>
      <c r="I21" s="49">
        <f t="shared" si="3"/>
        <v>1.3671968425475783E-2</v>
      </c>
      <c r="K21" s="53">
        <f t="shared" si="2"/>
        <v>1</v>
      </c>
      <c r="U21">
        <v>2</v>
      </c>
      <c r="V21">
        <v>9172</v>
      </c>
      <c r="W21">
        <v>4460</v>
      </c>
      <c r="X21">
        <v>3718</v>
      </c>
    </row>
    <row r="22" spans="1:24">
      <c r="A22" s="6" t="s">
        <v>159</v>
      </c>
      <c r="B22" s="47">
        <f t="shared" ref="B22:I22" si="4">B11/SUM($B11:$I11)</f>
        <v>8.1473371979942089E-2</v>
      </c>
      <c r="C22" s="48"/>
      <c r="D22" s="48">
        <f t="shared" si="4"/>
        <v>0.19638626292028261</v>
      </c>
      <c r="E22" s="48">
        <f t="shared" si="4"/>
        <v>0.18674107340555099</v>
      </c>
      <c r="F22" s="48">
        <f t="shared" si="4"/>
        <v>0.14099564834379244</v>
      </c>
      <c r="G22" s="48">
        <f t="shared" si="4"/>
        <v>0.103685832895255</v>
      </c>
      <c r="H22" s="48">
        <f t="shared" si="4"/>
        <v>0.24875310728984512</v>
      </c>
      <c r="I22" s="49">
        <f t="shared" si="4"/>
        <v>4.1964703165331838E-2</v>
      </c>
      <c r="K22" s="53">
        <f t="shared" si="2"/>
        <v>1</v>
      </c>
      <c r="U22">
        <v>4</v>
      </c>
      <c r="V22">
        <v>7790</v>
      </c>
      <c r="W22">
        <v>3992</v>
      </c>
      <c r="X22">
        <v>2858</v>
      </c>
    </row>
    <row r="23" spans="1:24">
      <c r="A23" s="6" t="s">
        <v>160</v>
      </c>
      <c r="B23" s="47">
        <f t="shared" ref="B23:I23" si="5">B12/SUM($B12:$I12)</f>
        <v>4.4764553848580579E-2</v>
      </c>
      <c r="C23" s="48"/>
      <c r="D23" s="48">
        <f t="shared" si="5"/>
        <v>0.12695274287396738</v>
      </c>
      <c r="E23" s="48">
        <f t="shared" si="5"/>
        <v>0.16292031664944148</v>
      </c>
      <c r="F23" s="48">
        <f t="shared" si="5"/>
        <v>0.21810941485068194</v>
      </c>
      <c r="G23" s="48">
        <f t="shared" si="5"/>
        <v>0.12380221504564634</v>
      </c>
      <c r="H23" s="48">
        <f t="shared" si="5"/>
        <v>0.30654454011032256</v>
      </c>
      <c r="I23" s="49">
        <f t="shared" si="5"/>
        <v>1.6906216621359809E-2</v>
      </c>
      <c r="K23" s="53">
        <f t="shared" si="2"/>
        <v>1.0000000000000002</v>
      </c>
      <c r="U23">
        <v>6</v>
      </c>
      <c r="V23">
        <v>5200</v>
      </c>
      <c r="W23">
        <v>2640</v>
      </c>
      <c r="X23">
        <v>1769</v>
      </c>
    </row>
    <row r="24" spans="1:24">
      <c r="A24" s="6" t="s">
        <v>161</v>
      </c>
      <c r="B24" s="47">
        <f t="shared" ref="B24:I24" si="6">B13/SUM($B13:$I13)</f>
        <v>0.16008808081342041</v>
      </c>
      <c r="C24" s="48"/>
      <c r="D24" s="48">
        <f t="shared" si="6"/>
        <v>0.26502850402031675</v>
      </c>
      <c r="E24" s="48">
        <f t="shared" si="6"/>
        <v>0.18258386517279329</v>
      </c>
      <c r="F24" s="48">
        <f t="shared" si="6"/>
        <v>0.13690910076326321</v>
      </c>
      <c r="G24" s="48">
        <f t="shared" si="6"/>
        <v>9.3314511194550628E-2</v>
      </c>
      <c r="H24" s="48">
        <f t="shared" si="6"/>
        <v>0.15506960760229449</v>
      </c>
      <c r="I24" s="49">
        <f t="shared" si="6"/>
        <v>7.0063304333611662E-3</v>
      </c>
      <c r="K24" s="53">
        <f t="shared" si="2"/>
        <v>0.99999999999999989</v>
      </c>
      <c r="U24">
        <v>8</v>
      </c>
      <c r="V24">
        <v>4631</v>
      </c>
      <c r="W24">
        <v>2417</v>
      </c>
      <c r="X24">
        <v>1540</v>
      </c>
    </row>
    <row r="25" spans="1:24">
      <c r="A25" s="6" t="s">
        <v>162</v>
      </c>
      <c r="B25" s="47">
        <f t="shared" ref="B25:I25" si="7">B14/SUM($B14:$I14)</f>
        <v>0.13564052564245194</v>
      </c>
      <c r="C25" s="48"/>
      <c r="D25" s="48">
        <f t="shared" si="7"/>
        <v>0.25624065852017902</v>
      </c>
      <c r="E25" s="48">
        <f t="shared" si="7"/>
        <v>0.18031480997536292</v>
      </c>
      <c r="F25" s="48">
        <f t="shared" si="7"/>
        <v>0.18864779834057133</v>
      </c>
      <c r="G25" s="48">
        <f t="shared" si="7"/>
        <v>9.3001936618880204E-2</v>
      </c>
      <c r="H25" s="48">
        <f t="shared" si="7"/>
        <v>0.13954864018673446</v>
      </c>
      <c r="I25" s="49">
        <f t="shared" si="7"/>
        <v>6.6056307158201735E-3</v>
      </c>
      <c r="K25" s="53">
        <f t="shared" si="2"/>
        <v>1.0000000000000002</v>
      </c>
      <c r="U25">
        <v>9</v>
      </c>
      <c r="V25">
        <v>8030</v>
      </c>
      <c r="W25">
        <v>4497</v>
      </c>
      <c r="X25">
        <v>2636</v>
      </c>
    </row>
    <row r="26" spans="1:24">
      <c r="A26" s="40" t="s">
        <v>163</v>
      </c>
      <c r="B26" s="50">
        <f t="shared" ref="B26:I26" si="8">B15/SUM($B15:$I15)</f>
        <v>7.9707648098744116E-2</v>
      </c>
      <c r="C26" s="51"/>
      <c r="D26" s="51">
        <f t="shared" si="8"/>
        <v>0.18162725210040284</v>
      </c>
      <c r="E26" s="51">
        <f t="shared" si="8"/>
        <v>0.18514317642699638</v>
      </c>
      <c r="F26" s="51">
        <f t="shared" si="8"/>
        <v>0.14701881785188697</v>
      </c>
      <c r="G26" s="51">
        <f t="shared" si="8"/>
        <v>0.13344390053009306</v>
      </c>
      <c r="H26" s="51">
        <f t="shared" si="8"/>
        <v>0.23997523692003964</v>
      </c>
      <c r="I26" s="52">
        <f t="shared" si="8"/>
        <v>3.3083968071837042E-2</v>
      </c>
      <c r="K26" s="53">
        <f t="shared" si="2"/>
        <v>1</v>
      </c>
      <c r="U26">
        <v>10</v>
      </c>
      <c r="V26">
        <v>2838</v>
      </c>
      <c r="W26">
        <v>1607</v>
      </c>
      <c r="X26">
        <v>876</v>
      </c>
    </row>
    <row r="28" spans="1:24">
      <c r="B28" s="53"/>
      <c r="C28" s="53"/>
      <c r="D28" s="53"/>
      <c r="E28" s="53"/>
      <c r="F28" s="53"/>
      <c r="G28" s="53"/>
      <c r="H28" s="53"/>
      <c r="I28" s="53"/>
      <c r="U28" t="s">
        <v>148</v>
      </c>
    </row>
    <row r="29" spans="1:24">
      <c r="A29" t="s">
        <v>165</v>
      </c>
      <c r="B29" s="56"/>
      <c r="C29" s="54"/>
      <c r="D29" s="56"/>
      <c r="E29" t="s">
        <v>166</v>
      </c>
      <c r="V29">
        <v>12585817.421602787</v>
      </c>
    </row>
    <row r="30" spans="1:24">
      <c r="B30" s="56"/>
      <c r="C30" s="54"/>
      <c r="D30" s="56"/>
    </row>
    <row r="31" spans="1:24">
      <c r="B31" s="27" t="s">
        <v>136</v>
      </c>
      <c r="F31" s="1" t="s">
        <v>136</v>
      </c>
    </row>
    <row r="32" spans="1:24">
      <c r="A32" s="1" t="s">
        <v>7</v>
      </c>
      <c r="B32" s="1">
        <v>11.160228585015748</v>
      </c>
      <c r="C32" s="55">
        <f>B32/SUM($B$32:$B$38)</f>
        <v>7.8284431887938103E-6</v>
      </c>
      <c r="E32" s="39" t="s">
        <v>7</v>
      </c>
      <c r="F32" s="1">
        <f>$V$29*V20/SUM($V$20:$V$26)/1000000</f>
        <v>1.1480029404130823</v>
      </c>
      <c r="G32" s="55">
        <f>F32/SUM($F$32:$F$38)</f>
        <v>9.1214015105813076E-2</v>
      </c>
    </row>
    <row r="33" spans="1:7">
      <c r="A33" s="2" t="s">
        <v>8</v>
      </c>
      <c r="B33" s="2">
        <v>1149521.4628210359</v>
      </c>
      <c r="C33" s="55">
        <f t="shared" ref="C33:C38" si="9">B33/SUM($B$32:$B$38)</f>
        <v>0.80634221758468905</v>
      </c>
      <c r="E33" s="6" t="s">
        <v>8</v>
      </c>
      <c r="F33" s="2">
        <f t="shared" ref="F33:F38" si="10">$V$29*V21/SUM($V$20:$V$26)/1000000</f>
        <v>2.7855775051504734</v>
      </c>
      <c r="G33" s="55">
        <f t="shared" ref="G33:G38" si="11">F33/SUM($F$32:$F$38)</f>
        <v>0.22132670543664482</v>
      </c>
    </row>
    <row r="34" spans="1:7">
      <c r="A34" s="2" t="s">
        <v>9</v>
      </c>
      <c r="B34" s="2">
        <v>190119.00547581731</v>
      </c>
      <c r="C34" s="55">
        <f t="shared" si="9"/>
        <v>0.13336069437464079</v>
      </c>
      <c r="E34" s="6" t="s">
        <v>9</v>
      </c>
      <c r="F34" s="2">
        <f t="shared" si="10"/>
        <v>2.3658579115920397</v>
      </c>
      <c r="G34" s="55">
        <f t="shared" si="11"/>
        <v>0.18797808933182111</v>
      </c>
    </row>
    <row r="35" spans="1:7">
      <c r="A35" s="2" t="s">
        <v>10</v>
      </c>
      <c r="B35" s="2">
        <v>59829.782873380202</v>
      </c>
      <c r="C35" s="55">
        <f t="shared" si="9"/>
        <v>4.1968141839942866E-2</v>
      </c>
      <c r="E35" s="6" t="s">
        <v>10</v>
      </c>
      <c r="F35" s="2">
        <f t="shared" si="10"/>
        <v>1.5792633042719648</v>
      </c>
      <c r="G35" s="55">
        <f t="shared" si="11"/>
        <v>0.1254795975000603</v>
      </c>
    </row>
    <row r="36" spans="1:7">
      <c r="A36" s="2" t="s">
        <v>11</v>
      </c>
      <c r="B36" s="2">
        <v>12755.588226812024</v>
      </c>
      <c r="C36" s="55">
        <f t="shared" si="9"/>
        <v>8.9475226257746225E-3</v>
      </c>
      <c r="E36" s="6" t="s">
        <v>11</v>
      </c>
      <c r="F36" s="2">
        <f t="shared" si="10"/>
        <v>1.4064554542468208</v>
      </c>
      <c r="G36" s="55">
        <f t="shared" si="11"/>
        <v>0.11174923385053445</v>
      </c>
    </row>
    <row r="37" spans="1:7">
      <c r="A37" s="2" t="s">
        <v>12</v>
      </c>
      <c r="B37" s="2">
        <v>12755.588226812024</v>
      </c>
      <c r="C37" s="55">
        <f t="shared" si="9"/>
        <v>8.9475226257746225E-3</v>
      </c>
      <c r="E37" s="6" t="s">
        <v>12</v>
      </c>
      <c r="F37" s="2">
        <f t="shared" si="10"/>
        <v>2.4387469871738228</v>
      </c>
      <c r="G37" s="55">
        <f t="shared" si="11"/>
        <v>0.19376945537028542</v>
      </c>
    </row>
    <row r="38" spans="1:7">
      <c r="A38" s="3" t="s">
        <v>13</v>
      </c>
      <c r="B38" s="3">
        <v>607.40896318152488</v>
      </c>
      <c r="C38" s="55">
        <f t="shared" si="9"/>
        <v>4.2607250598926768E-4</v>
      </c>
      <c r="E38" s="40" t="s">
        <v>13</v>
      </c>
      <c r="F38" s="3">
        <f t="shared" si="10"/>
        <v>0.86191331875458399</v>
      </c>
      <c r="G38" s="55">
        <f t="shared" si="11"/>
        <v>6.8482903404840603E-2</v>
      </c>
    </row>
    <row r="41" spans="1:7">
      <c r="G41" s="5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MSC0506_agg</vt:lpstr>
      <vt:lpstr>MSC0506_149</vt:lpstr>
      <vt:lpstr>MSC0506</vt:lpstr>
      <vt:lpstr>Supporting data</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2010-03-18T00:41:49Z</dcterms:modified>
</cp:coreProperties>
</file>